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vel\OneDrive\Skrivbord\"/>
    </mc:Choice>
  </mc:AlternateContent>
  <xr:revisionPtr revIDLastSave="0" documentId="8_{A685CC89-D34F-4811-B14E-A2C8274DBC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ss-start" sheetId="1" r:id="rId1"/>
    <sheet name="Sail Arena" sheetId="2" r:id="rId2"/>
    <sheet name="Jaktstartsberäkning" sheetId="6" r:id="rId3"/>
    <sheet name="Jaktstartslista" sheetId="7" r:id="rId4"/>
  </sheets>
  <definedNames>
    <definedName name="_xlnm._FilterDatabase" localSheetId="2" hidden="1">Jaktstartsberäkning!$C$20:$F$20</definedName>
    <definedName name="_xlnm._FilterDatabase" localSheetId="3" hidden="1">Jaktstartslista!$B$5:$O$5</definedName>
    <definedName name="_xlnm._FilterDatabase" localSheetId="0" hidden="1">'Mass-start'!$B$5:$K$14</definedName>
    <definedName name="_xlnm.Print_Area" localSheetId="3">Jaktstartslista!$C$1:$N$16</definedName>
    <definedName name="_xlnm.Print_Area" localSheetId="0">'Mass-start'!$B$1:$K$14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6" l="1"/>
  <c r="H6" i="6"/>
  <c r="F6" i="6"/>
  <c r="E8" i="6" l="1"/>
  <c r="C5" i="6" s="1"/>
  <c r="D45" i="6" s="1"/>
  <c r="D58" i="6" s="1"/>
  <c r="E58" i="6" s="1"/>
  <c r="F58" i="6" s="1"/>
  <c r="G16" i="1"/>
  <c r="G9" i="1"/>
  <c r="G11" i="1"/>
  <c r="G7" i="1"/>
  <c r="G22" i="1"/>
  <c r="G19" i="1"/>
  <c r="E16" i="1"/>
  <c r="E9" i="1"/>
  <c r="E23" i="1"/>
  <c r="E20" i="1"/>
  <c r="E6" i="1"/>
  <c r="E11" i="1"/>
  <c r="E7" i="1"/>
  <c r="E22" i="1"/>
  <c r="E19" i="1"/>
  <c r="E21" i="1"/>
  <c r="E12" i="1"/>
  <c r="E10" i="1"/>
  <c r="E18" i="1"/>
  <c r="E13" i="1"/>
  <c r="E8" i="1"/>
  <c r="E14" i="1"/>
  <c r="E17" i="1"/>
  <c r="D16" i="1"/>
  <c r="D9" i="1"/>
  <c r="D23" i="1"/>
  <c r="D20" i="1"/>
  <c r="D6" i="1"/>
  <c r="D11" i="1"/>
  <c r="D7" i="1"/>
  <c r="D22" i="1"/>
  <c r="D19" i="1"/>
  <c r="D21" i="1"/>
  <c r="D12" i="1"/>
  <c r="D10" i="1"/>
  <c r="D18" i="1"/>
  <c r="D13" i="1"/>
  <c r="D8" i="1"/>
  <c r="D14" i="1"/>
  <c r="D17" i="1"/>
  <c r="E7" i="7"/>
  <c r="E8" i="7"/>
  <c r="E9" i="7"/>
  <c r="E10" i="7"/>
  <c r="E11" i="7"/>
  <c r="E12" i="7"/>
  <c r="E13" i="7"/>
  <c r="E14" i="7"/>
  <c r="E15" i="7"/>
  <c r="E16" i="7"/>
  <c r="E6" i="7"/>
  <c r="B7" i="7"/>
  <c r="B8" i="7"/>
  <c r="B9" i="7"/>
  <c r="B10" i="7"/>
  <c r="B11" i="7"/>
  <c r="B12" i="7"/>
  <c r="B13" i="7"/>
  <c r="B14" i="7"/>
  <c r="B15" i="7"/>
  <c r="B16" i="7"/>
  <c r="B6" i="7"/>
  <c r="O7" i="7"/>
  <c r="O8" i="7"/>
  <c r="O9" i="7"/>
  <c r="O10" i="7"/>
  <c r="O11" i="7"/>
  <c r="O12" i="7"/>
  <c r="O13" i="7"/>
  <c r="O14" i="7"/>
  <c r="O15" i="7"/>
  <c r="O16" i="7"/>
  <c r="O6" i="7"/>
  <c r="I7" i="7"/>
  <c r="I8" i="7"/>
  <c r="I9" i="7"/>
  <c r="I10" i="7"/>
  <c r="I11" i="7"/>
  <c r="I12" i="7"/>
  <c r="I13" i="7"/>
  <c r="I14" i="7"/>
  <c r="I15" i="7"/>
  <c r="I16" i="7"/>
  <c r="I6" i="7"/>
  <c r="H7" i="7"/>
  <c r="H8" i="7"/>
  <c r="H9" i="7"/>
  <c r="H10" i="7"/>
  <c r="H11" i="7"/>
  <c r="H12" i="7"/>
  <c r="H13" i="7"/>
  <c r="H14" i="7"/>
  <c r="H15" i="7"/>
  <c r="H16" i="7"/>
  <c r="H6" i="7"/>
  <c r="G7" i="7"/>
  <c r="G8" i="7"/>
  <c r="G9" i="7"/>
  <c r="G10" i="7"/>
  <c r="G11" i="7"/>
  <c r="G12" i="7"/>
  <c r="G13" i="7"/>
  <c r="G14" i="7"/>
  <c r="G15" i="7"/>
  <c r="G16" i="7"/>
  <c r="G6" i="7"/>
  <c r="F7" i="7"/>
  <c r="F8" i="7"/>
  <c r="F9" i="7"/>
  <c r="F10" i="7"/>
  <c r="F11" i="7"/>
  <c r="F12" i="7"/>
  <c r="F13" i="7"/>
  <c r="F14" i="7"/>
  <c r="F15" i="7"/>
  <c r="F16" i="7"/>
  <c r="F6" i="7"/>
  <c r="D7" i="7"/>
  <c r="D8" i="7"/>
  <c r="D9" i="7"/>
  <c r="D10" i="7"/>
  <c r="D11" i="7"/>
  <c r="D12" i="7"/>
  <c r="D13" i="7"/>
  <c r="D14" i="7"/>
  <c r="D15" i="7"/>
  <c r="D16" i="7"/>
  <c r="D6" i="7"/>
  <c r="C7" i="7"/>
  <c r="C8" i="7"/>
  <c r="C9" i="7"/>
  <c r="C10" i="7"/>
  <c r="C11" i="7"/>
  <c r="C12" i="7"/>
  <c r="C13" i="7"/>
  <c r="C14" i="7"/>
  <c r="C15" i="7"/>
  <c r="C16" i="7"/>
  <c r="C6" i="7"/>
  <c r="D19" i="6" l="1"/>
  <c r="D36" i="6" s="1"/>
  <c r="D63" i="6"/>
  <c r="E63" i="6" s="1"/>
  <c r="F63" i="6" s="1"/>
  <c r="D66" i="6"/>
  <c r="E66" i="6" s="1"/>
  <c r="F66" i="6" s="1"/>
  <c r="D69" i="6"/>
  <c r="E69" i="6" s="1"/>
  <c r="F69" i="6" s="1"/>
  <c r="D72" i="6"/>
  <c r="E72" i="6" s="1"/>
  <c r="F72" i="6" s="1"/>
  <c r="D51" i="6"/>
  <c r="E51" i="6" s="1"/>
  <c r="F51" i="6" s="1"/>
  <c r="D48" i="6"/>
  <c r="E48" i="6" s="1"/>
  <c r="F48" i="6" s="1"/>
  <c r="D57" i="6"/>
  <c r="E57" i="6" s="1"/>
  <c r="F57" i="6" s="1"/>
  <c r="D60" i="6"/>
  <c r="E60" i="6" s="1"/>
  <c r="F60" i="6" s="1"/>
  <c r="F45" i="6"/>
  <c r="D54" i="6"/>
  <c r="E54" i="6" s="1"/>
  <c r="F54" i="6" s="1"/>
  <c r="D47" i="6"/>
  <c r="E47" i="6" s="1"/>
  <c r="F47" i="6" s="1"/>
  <c r="G44" i="6" s="1"/>
  <c r="F18" i="6" s="1"/>
  <c r="G18" i="6" s="1"/>
  <c r="D50" i="6"/>
  <c r="E50" i="6" s="1"/>
  <c r="F50" i="6" s="1"/>
  <c r="D53" i="6"/>
  <c r="E53" i="6" s="1"/>
  <c r="F53" i="6" s="1"/>
  <c r="D56" i="6"/>
  <c r="E56" i="6" s="1"/>
  <c r="F56" i="6" s="1"/>
  <c r="D59" i="6"/>
  <c r="E59" i="6" s="1"/>
  <c r="F59" i="6" s="1"/>
  <c r="D62" i="6"/>
  <c r="E62" i="6" s="1"/>
  <c r="F62" i="6" s="1"/>
  <c r="D65" i="6"/>
  <c r="E65" i="6" s="1"/>
  <c r="F65" i="6" s="1"/>
  <c r="D68" i="6"/>
  <c r="E68" i="6" s="1"/>
  <c r="F68" i="6" s="1"/>
  <c r="D71" i="6"/>
  <c r="E71" i="6" s="1"/>
  <c r="F71" i="6" s="1"/>
  <c r="D74" i="6"/>
  <c r="E74" i="6" s="1"/>
  <c r="F74" i="6" s="1"/>
  <c r="D64" i="6"/>
  <c r="E64" i="6" s="1"/>
  <c r="F64" i="6" s="1"/>
  <c r="D67" i="6"/>
  <c r="E67" i="6" s="1"/>
  <c r="F67" i="6" s="1"/>
  <c r="D70" i="6"/>
  <c r="E70" i="6" s="1"/>
  <c r="F70" i="6" s="1"/>
  <c r="D73" i="6"/>
  <c r="E73" i="6" s="1"/>
  <c r="F73" i="6" s="1"/>
  <c r="D52" i="6"/>
  <c r="E52" i="6" s="1"/>
  <c r="F52" i="6" s="1"/>
  <c r="D55" i="6"/>
  <c r="E55" i="6" s="1"/>
  <c r="F55" i="6" s="1"/>
  <c r="D61" i="6"/>
  <c r="E61" i="6" s="1"/>
  <c r="F61" i="6" s="1"/>
  <c r="D49" i="6"/>
  <c r="E49" i="6" s="1"/>
  <c r="F49" i="6" s="1"/>
  <c r="D32" i="6" l="1"/>
  <c r="E32" i="6" s="1"/>
  <c r="F32" i="6" s="1"/>
  <c r="D31" i="6"/>
  <c r="E31" i="6" s="1"/>
  <c r="D25" i="6"/>
  <c r="E25" i="6" s="1"/>
  <c r="F25" i="6" s="1"/>
  <c r="D29" i="6"/>
  <c r="E29" i="6" s="1"/>
  <c r="F29" i="6" s="1"/>
  <c r="D35" i="6"/>
  <c r="E35" i="6" s="1"/>
  <c r="F35" i="6" s="1"/>
  <c r="D39" i="6"/>
  <c r="F19" i="6"/>
  <c r="D26" i="6"/>
  <c r="E26" i="6" s="1"/>
  <c r="F26" i="6" s="1"/>
  <c r="D28" i="6"/>
  <c r="E28" i="6" s="1"/>
  <c r="F28" i="6" s="1"/>
  <c r="D21" i="6"/>
  <c r="E21" i="6" s="1"/>
  <c r="F21" i="6" s="1"/>
  <c r="D27" i="6"/>
  <c r="E27" i="6" s="1"/>
  <c r="F27" i="6" s="1"/>
  <c r="D22" i="6"/>
  <c r="E22" i="6" s="1"/>
  <c r="F22" i="6" s="1"/>
  <c r="D23" i="6"/>
  <c r="E23" i="6" s="1"/>
  <c r="F23" i="6" s="1"/>
  <c r="D34" i="6"/>
  <c r="D37" i="6"/>
  <c r="D30" i="6"/>
  <c r="E30" i="6" s="1"/>
  <c r="F30" i="6" s="1"/>
  <c r="D40" i="6"/>
  <c r="D33" i="6"/>
  <c r="E33" i="6" s="1"/>
  <c r="D38" i="6"/>
  <c r="E38" i="6" s="1"/>
  <c r="F38" i="6" s="1"/>
  <c r="H73" i="6"/>
  <c r="H70" i="6"/>
  <c r="H67" i="6"/>
  <c r="H64" i="6"/>
  <c r="H61" i="6"/>
  <c r="H58" i="6"/>
  <c r="H55" i="6"/>
  <c r="H52" i="6"/>
  <c r="H74" i="6"/>
  <c r="H71" i="6"/>
  <c r="H68" i="6"/>
  <c r="H65" i="6"/>
  <c r="H62" i="6"/>
  <c r="H59" i="6"/>
  <c r="H56" i="6"/>
  <c r="H53" i="6"/>
  <c r="H50" i="6"/>
  <c r="H47" i="6"/>
  <c r="H60" i="6"/>
  <c r="H54" i="6"/>
  <c r="H51" i="6"/>
  <c r="H48" i="6"/>
  <c r="H72" i="6"/>
  <c r="H69" i="6"/>
  <c r="H66" i="6"/>
  <c r="H63" i="6"/>
  <c r="H57" i="6"/>
  <c r="H49" i="6"/>
  <c r="H22" i="6" l="1"/>
  <c r="L22" i="6" s="1"/>
  <c r="M22" i="6" s="1"/>
  <c r="N22" i="6" s="1"/>
  <c r="O22" i="6" s="1"/>
  <c r="D24" i="6"/>
  <c r="E24" i="6" s="1"/>
  <c r="F24" i="6" s="1"/>
  <c r="H24" i="6" s="1"/>
  <c r="I24" i="6" s="1"/>
  <c r="H21" i="6"/>
  <c r="I21" i="6" s="1"/>
  <c r="H25" i="6"/>
  <c r="I25" i="6" s="1"/>
  <c r="H27" i="6"/>
  <c r="I27" i="6" s="1"/>
  <c r="H28" i="6"/>
  <c r="L28" i="6" s="1"/>
  <c r="M28" i="6" s="1"/>
  <c r="N28" i="6" s="1"/>
  <c r="O28" i="6" s="1"/>
  <c r="H30" i="6"/>
  <c r="L30" i="6" s="1"/>
  <c r="M30" i="6" s="1"/>
  <c r="N30" i="6" s="1"/>
  <c r="O30" i="6" s="1"/>
  <c r="H23" i="6"/>
  <c r="I23" i="6" s="1"/>
  <c r="H29" i="6"/>
  <c r="L29" i="6" s="1"/>
  <c r="M29" i="6" s="1"/>
  <c r="N29" i="6" s="1"/>
  <c r="O29" i="6" s="1"/>
  <c r="H35" i="6"/>
  <c r="I35" i="6" s="1"/>
  <c r="H26" i="6"/>
  <c r="L26" i="6" s="1"/>
  <c r="M26" i="6" s="1"/>
  <c r="N26" i="6" s="1"/>
  <c r="O26" i="6" s="1"/>
  <c r="H38" i="6"/>
  <c r="L38" i="6" s="1"/>
  <c r="M38" i="6" s="1"/>
  <c r="N38" i="6" s="1"/>
  <c r="O38" i="6" s="1"/>
  <c r="H32" i="6"/>
  <c r="I32" i="6" s="1"/>
  <c r="E36" i="6"/>
  <c r="F36" i="6" s="1"/>
  <c r="H36" i="6" s="1"/>
  <c r="I36" i="6" s="1"/>
  <c r="F33" i="6"/>
  <c r="H33" i="6" s="1"/>
  <c r="L33" i="6" s="1"/>
  <c r="M33" i="6" s="1"/>
  <c r="N33" i="6" s="1"/>
  <c r="O33" i="6" s="1"/>
  <c r="E34" i="6"/>
  <c r="F34" i="6" s="1"/>
  <c r="H34" i="6" s="1"/>
  <c r="L34" i="6" s="1"/>
  <c r="M34" i="6" s="1"/>
  <c r="N34" i="6" s="1"/>
  <c r="O34" i="6" s="1"/>
  <c r="F31" i="6"/>
  <c r="H31" i="6" s="1"/>
  <c r="L31" i="6" s="1"/>
  <c r="M31" i="6" s="1"/>
  <c r="N31" i="6" s="1"/>
  <c r="O31" i="6" s="1"/>
  <c r="I61" i="6"/>
  <c r="L61" i="6"/>
  <c r="M61" i="6" s="1"/>
  <c r="N61" i="6" s="1"/>
  <c r="O61" i="6" s="1"/>
  <c r="L53" i="6"/>
  <c r="M53" i="6" s="1"/>
  <c r="N53" i="6" s="1"/>
  <c r="O53" i="6" s="1"/>
  <c r="I53" i="6"/>
  <c r="I70" i="6"/>
  <c r="L70" i="6"/>
  <c r="M70" i="6" s="1"/>
  <c r="N70" i="6" s="1"/>
  <c r="O70" i="6" s="1"/>
  <c r="L50" i="6"/>
  <c r="M50" i="6" s="1"/>
  <c r="N50" i="6" s="1"/>
  <c r="O50" i="6" s="1"/>
  <c r="I50" i="6"/>
  <c r="I49" i="6"/>
  <c r="L49" i="6"/>
  <c r="M49" i="6" s="1"/>
  <c r="N49" i="6" s="1"/>
  <c r="O49" i="6" s="1"/>
  <c r="L63" i="6"/>
  <c r="M63" i="6" s="1"/>
  <c r="N63" i="6" s="1"/>
  <c r="O63" i="6" s="1"/>
  <c r="I63" i="6"/>
  <c r="L56" i="6"/>
  <c r="M56" i="6" s="1"/>
  <c r="N56" i="6" s="1"/>
  <c r="O56" i="6" s="1"/>
  <c r="I56" i="6"/>
  <c r="L59" i="6"/>
  <c r="M59" i="6" s="1"/>
  <c r="N59" i="6" s="1"/>
  <c r="O59" i="6" s="1"/>
  <c r="I59" i="6"/>
  <c r="L66" i="6"/>
  <c r="M66" i="6" s="1"/>
  <c r="N66" i="6" s="1"/>
  <c r="O66" i="6" s="1"/>
  <c r="I66" i="6"/>
  <c r="L65" i="6"/>
  <c r="M65" i="6" s="1"/>
  <c r="N65" i="6" s="1"/>
  <c r="O65" i="6" s="1"/>
  <c r="I65" i="6"/>
  <c r="L74" i="6"/>
  <c r="M74" i="6" s="1"/>
  <c r="N74" i="6" s="1"/>
  <c r="O74" i="6" s="1"/>
  <c r="I74" i="6"/>
  <c r="L54" i="6"/>
  <c r="M54" i="6" s="1"/>
  <c r="N54" i="6" s="1"/>
  <c r="O54" i="6" s="1"/>
  <c r="I54" i="6"/>
  <c r="L52" i="6"/>
  <c r="M52" i="6" s="1"/>
  <c r="N52" i="6" s="1"/>
  <c r="O52" i="6" s="1"/>
  <c r="I52" i="6"/>
  <c r="L57" i="6"/>
  <c r="M57" i="6" s="1"/>
  <c r="N57" i="6" s="1"/>
  <c r="O57" i="6" s="1"/>
  <c r="I57" i="6"/>
  <c r="L62" i="6"/>
  <c r="M62" i="6" s="1"/>
  <c r="N62" i="6" s="1"/>
  <c r="O62" i="6" s="1"/>
  <c r="I62" i="6"/>
  <c r="L72" i="6"/>
  <c r="M72" i="6" s="1"/>
  <c r="N72" i="6" s="1"/>
  <c r="O72" i="6" s="1"/>
  <c r="I72" i="6"/>
  <c r="L71" i="6"/>
  <c r="M71" i="6" s="1"/>
  <c r="N71" i="6" s="1"/>
  <c r="O71" i="6" s="1"/>
  <c r="I71" i="6"/>
  <c r="L51" i="6"/>
  <c r="M51" i="6" s="1"/>
  <c r="N51" i="6" s="1"/>
  <c r="O51" i="6" s="1"/>
  <c r="I51" i="6"/>
  <c r="L60" i="6"/>
  <c r="M60" i="6" s="1"/>
  <c r="N60" i="6" s="1"/>
  <c r="O60" i="6" s="1"/>
  <c r="I60" i="6"/>
  <c r="I55" i="6"/>
  <c r="L55" i="6"/>
  <c r="M55" i="6" s="1"/>
  <c r="N55" i="6" s="1"/>
  <c r="O55" i="6" s="1"/>
  <c r="I64" i="6"/>
  <c r="L64" i="6"/>
  <c r="M64" i="6" s="1"/>
  <c r="N64" i="6" s="1"/>
  <c r="O64" i="6" s="1"/>
  <c r="I67" i="6"/>
  <c r="L67" i="6"/>
  <c r="M67" i="6" s="1"/>
  <c r="N67" i="6" s="1"/>
  <c r="O67" i="6" s="1"/>
  <c r="L73" i="6"/>
  <c r="M73" i="6" s="1"/>
  <c r="N73" i="6" s="1"/>
  <c r="O73" i="6" s="1"/>
  <c r="I73" i="6"/>
  <c r="L69" i="6"/>
  <c r="M69" i="6" s="1"/>
  <c r="N69" i="6" s="1"/>
  <c r="O69" i="6" s="1"/>
  <c r="I69" i="6"/>
  <c r="L68" i="6"/>
  <c r="M68" i="6" s="1"/>
  <c r="N68" i="6" s="1"/>
  <c r="O68" i="6" s="1"/>
  <c r="I68" i="6"/>
  <c r="L48" i="6"/>
  <c r="M48" i="6" s="1"/>
  <c r="N48" i="6" s="1"/>
  <c r="O48" i="6" s="1"/>
  <c r="I48" i="6"/>
  <c r="L47" i="6"/>
  <c r="M47" i="6" s="1"/>
  <c r="N47" i="6" s="1"/>
  <c r="O47" i="6" s="1"/>
  <c r="I47" i="6"/>
  <c r="I58" i="6"/>
  <c r="L58" i="6"/>
  <c r="M58" i="6" s="1"/>
  <c r="N58" i="6" s="1"/>
  <c r="O58" i="6" s="1"/>
  <c r="L21" i="6" l="1"/>
  <c r="M21" i="6" s="1"/>
  <c r="N21" i="6" s="1"/>
  <c r="O21" i="6" s="1"/>
  <c r="I22" i="6"/>
  <c r="L24" i="6"/>
  <c r="M24" i="6" s="1"/>
  <c r="N24" i="6" s="1"/>
  <c r="O24" i="6" s="1"/>
  <c r="I28" i="6"/>
  <c r="L25" i="6"/>
  <c r="M25" i="6" s="1"/>
  <c r="N25" i="6" s="1"/>
  <c r="O25" i="6" s="1"/>
  <c r="L27" i="6"/>
  <c r="M27" i="6" s="1"/>
  <c r="N27" i="6" s="1"/>
  <c r="O27" i="6" s="1"/>
  <c r="L23" i="6"/>
  <c r="M23" i="6" s="1"/>
  <c r="N23" i="6" s="1"/>
  <c r="O23" i="6" s="1"/>
  <c r="L32" i="6"/>
  <c r="M32" i="6" s="1"/>
  <c r="N32" i="6" s="1"/>
  <c r="O32" i="6" s="1"/>
  <c r="I38" i="6"/>
  <c r="I30" i="6"/>
  <c r="I29" i="6"/>
  <c r="L35" i="6"/>
  <c r="M35" i="6" s="1"/>
  <c r="N35" i="6" s="1"/>
  <c r="O35" i="6" s="1"/>
  <c r="I26" i="6"/>
  <c r="I33" i="6"/>
  <c r="L36" i="6"/>
  <c r="M36" i="6" s="1"/>
  <c r="N36" i="6" s="1"/>
  <c r="O36" i="6" s="1"/>
  <c r="I34" i="6"/>
  <c r="I31" i="6"/>
  <c r="E39" i="6" l="1"/>
  <c r="F39" i="6" s="1"/>
  <c r="H39" i="6" s="1"/>
  <c r="E37" i="6"/>
  <c r="F37" i="6" s="1"/>
  <c r="H37" i="6" s="1"/>
  <c r="L39" i="6" l="1"/>
  <c r="M39" i="6" s="1"/>
  <c r="N39" i="6" s="1"/>
  <c r="O39" i="6" s="1"/>
  <c r="I39" i="6"/>
  <c r="L37" i="6"/>
  <c r="M37" i="6" s="1"/>
  <c r="N37" i="6" s="1"/>
  <c r="O37" i="6" s="1"/>
  <c r="I37" i="6"/>
  <c r="E40" i="6"/>
  <c r="F40" i="6" s="1"/>
  <c r="H40" i="6" s="1"/>
  <c r="L40" i="6" l="1"/>
  <c r="M40" i="6" s="1"/>
  <c r="N40" i="6" s="1"/>
  <c r="O40" i="6" s="1"/>
  <c r="I40" i="6"/>
</calcChain>
</file>

<file path=xl/sharedStrings.xml><?xml version="1.0" encoding="utf-8"?>
<sst xmlns="http://schemas.openxmlformats.org/spreadsheetml/2006/main" count="347" uniqueCount="175">
  <si>
    <t>Båtnamn</t>
  </si>
  <si>
    <t>SRS</t>
  </si>
  <si>
    <t>korrigerad tid</t>
  </si>
  <si>
    <t>Klubb</t>
  </si>
  <si>
    <t>Starttid</t>
  </si>
  <si>
    <t>seglad tid</t>
  </si>
  <si>
    <t>Vitamin</t>
  </si>
  <si>
    <t>SHB</t>
  </si>
  <si>
    <t>Placering</t>
  </si>
  <si>
    <t>Båtmodell</t>
  </si>
  <si>
    <t>J80</t>
  </si>
  <si>
    <t>Omega 34</t>
  </si>
  <si>
    <t>Anmälan</t>
  </si>
  <si>
    <t>Förnamn</t>
  </si>
  <si>
    <t>Efternamn</t>
  </si>
  <si>
    <t>Sailarena ID</t>
  </si>
  <si>
    <t>E-post</t>
  </si>
  <si>
    <t>Telefon</t>
  </si>
  <si>
    <t>Båttyp</t>
  </si>
  <si>
    <t>Segelnummer</t>
  </si>
  <si>
    <t>Mättal</t>
  </si>
  <si>
    <t>Tävling/klass</t>
  </si>
  <si>
    <t>Status</t>
  </si>
  <si>
    <t>Tävlingslicens</t>
  </si>
  <si>
    <t>Roll</t>
  </si>
  <si>
    <t>Anmäld</t>
  </si>
  <si>
    <t>Anders</t>
  </si>
  <si>
    <t>Högström</t>
  </si>
  <si>
    <t>SE-0EW9K</t>
  </si>
  <si>
    <t>a.hogstrom@hotmail.com</t>
  </si>
  <si>
    <t>False</t>
  </si>
  <si>
    <t>Bekräftad</t>
  </si>
  <si>
    <t>Person in charge</t>
  </si>
  <si>
    <t>Jan</t>
  </si>
  <si>
    <t>Gustavsson</t>
  </si>
  <si>
    <t>SE-0110W</t>
  </si>
  <si>
    <t>jan.o.gustavsson@gmail.com</t>
  </si>
  <si>
    <t>Mats</t>
  </si>
  <si>
    <t>Kreu</t>
  </si>
  <si>
    <t xml:space="preserve">Carat </t>
  </si>
  <si>
    <t>Jakobsson</t>
  </si>
  <si>
    <t>Kajsa</t>
  </si>
  <si>
    <t>Ohlson</t>
  </si>
  <si>
    <t>kajsa.ohlson@hotmail.com</t>
  </si>
  <si>
    <t>Kalabalik</t>
  </si>
  <si>
    <t>Pontus</t>
  </si>
  <si>
    <t xml:space="preserve">Bengtsson </t>
  </si>
  <si>
    <t>SE-0EX13</t>
  </si>
  <si>
    <t>pontus77@gmail.com</t>
  </si>
  <si>
    <t>Compis 28</t>
  </si>
  <si>
    <t>Camelia</t>
  </si>
  <si>
    <t>Leif</t>
  </si>
  <si>
    <t>Gödecke</t>
  </si>
  <si>
    <t>SE-0FDXP</t>
  </si>
  <si>
    <t>l.gode@telia.com</t>
  </si>
  <si>
    <t>Telefonnummer</t>
  </si>
  <si>
    <t>Vindhastighet</t>
  </si>
  <si>
    <t>1,5-3</t>
  </si>
  <si>
    <t>medelfart knop</t>
  </si>
  <si>
    <t>sekunder per distans</t>
  </si>
  <si>
    <t>båt med SRS 1,0</t>
  </si>
  <si>
    <t>SRStal</t>
  </si>
  <si>
    <t>Sekunder/Distans</t>
  </si>
  <si>
    <t>Målgångstid</t>
  </si>
  <si>
    <t>korrigering</t>
  </si>
  <si>
    <t>skillnad</t>
  </si>
  <si>
    <t>tillägg</t>
  </si>
  <si>
    <t>starttid</t>
  </si>
  <si>
    <t>Beräknad målgångstid</t>
  </si>
  <si>
    <t>Seglad tid</t>
  </si>
  <si>
    <t>Seglad tid S</t>
  </si>
  <si>
    <t>Korrigerad tid S</t>
  </si>
  <si>
    <t>Korrigerad tid</t>
  </si>
  <si>
    <t>7&lt;</t>
  </si>
  <si>
    <t>SA nr</t>
  </si>
  <si>
    <t>Ohlson 22</t>
  </si>
  <si>
    <t>Avdrag</t>
  </si>
  <si>
    <t>Startlista Utpirs 2022</t>
  </si>
  <si>
    <t>Segelnr</t>
  </si>
  <si>
    <t>banlängd</t>
  </si>
  <si>
    <t>andel kryss</t>
  </si>
  <si>
    <t>andel läns</t>
  </si>
  <si>
    <t>Efter beräkning</t>
  </si>
  <si>
    <t>faktor 1,5</t>
  </si>
  <si>
    <t>Banlängd distans</t>
  </si>
  <si>
    <t>Hemmahamn</t>
  </si>
  <si>
    <t>Utpirs 2022</t>
  </si>
  <si>
    <t>Hoegstroem</t>
  </si>
  <si>
    <t>SE-09B9F</t>
  </si>
  <si>
    <t>Jenny</t>
  </si>
  <si>
    <t>SE-09A5R</t>
  </si>
  <si>
    <t>jennylgustavsson@gmail.com</t>
  </si>
  <si>
    <t>Rapid</t>
  </si>
  <si>
    <t>Urväär</t>
  </si>
  <si>
    <t>True</t>
  </si>
  <si>
    <t>Aurelie</t>
  </si>
  <si>
    <t>Allard</t>
  </si>
  <si>
    <t>SE-0HVV7</t>
  </si>
  <si>
    <t>aurelie.ab.vet@gmail.com</t>
  </si>
  <si>
    <t>Maxi 77</t>
  </si>
  <si>
    <t>BOJ</t>
  </si>
  <si>
    <t>Hampetorp</t>
  </si>
  <si>
    <t>Torstensson</t>
  </si>
  <si>
    <t>SE-0FFJB</t>
  </si>
  <si>
    <t>torstensson7b@gmail.com</t>
  </si>
  <si>
    <t>Maxi 84</t>
  </si>
  <si>
    <t>Amalia</t>
  </si>
  <si>
    <t>Johan</t>
  </si>
  <si>
    <t>Widestrand</t>
  </si>
  <si>
    <t>SE-06JUA</t>
  </si>
  <si>
    <t>johanwidestrand1@gmail.com</t>
  </si>
  <si>
    <t>Express</t>
  </si>
  <si>
    <t>Wide</t>
  </si>
  <si>
    <t>SHB Hjälmaren</t>
  </si>
  <si>
    <t>070-3338186</t>
  </si>
  <si>
    <t>Lars</t>
  </si>
  <si>
    <t>SE-03AHB</t>
  </si>
  <si>
    <t>Brabadrum@outlook.com</t>
  </si>
  <si>
    <t>SE-0FFN5</t>
  </si>
  <si>
    <t>mats.kreu@areco.se</t>
  </si>
  <si>
    <t xml:space="preserve">SHB </t>
  </si>
  <si>
    <t xml:space="preserve">Olsson </t>
  </si>
  <si>
    <t>Erik</t>
  </si>
  <si>
    <t>Nordin</t>
  </si>
  <si>
    <t>SE-0HX2T</t>
  </si>
  <si>
    <t>eriknordin@live.se</t>
  </si>
  <si>
    <t xml:space="preserve">Albin Cirrus </t>
  </si>
  <si>
    <t>SSH</t>
  </si>
  <si>
    <t>PAUL</t>
  </si>
  <si>
    <t>LIDQVIST</t>
  </si>
  <si>
    <t>SE-0HX9B</t>
  </si>
  <si>
    <t>palle.lidq@telia.com</t>
  </si>
  <si>
    <t>Sandara</t>
  </si>
  <si>
    <t>SE-0F18F</t>
  </si>
  <si>
    <t>Scampi 30</t>
  </si>
  <si>
    <t>Hampetorp, SHB</t>
  </si>
  <si>
    <t>Frida</t>
  </si>
  <si>
    <t>Christiansson</t>
  </si>
  <si>
    <t>SE-0H388</t>
  </si>
  <si>
    <t>frida.christiansson@gmail.com</t>
  </si>
  <si>
    <t>IF</t>
  </si>
  <si>
    <t>Vinja</t>
  </si>
  <si>
    <t>Olsson</t>
  </si>
  <si>
    <t>SE-0HXB7</t>
  </si>
  <si>
    <t>hamnchef@shb-klubb.com</t>
  </si>
  <si>
    <t>Henrik</t>
  </si>
  <si>
    <t>Axling</t>
  </si>
  <si>
    <t>SE-0886U</t>
  </si>
  <si>
    <t>henrikaxling3@gmail.com</t>
  </si>
  <si>
    <t>Inga</t>
  </si>
  <si>
    <t>Putte</t>
  </si>
  <si>
    <t>Himberg</t>
  </si>
  <si>
    <t>SE-0HXC5</t>
  </si>
  <si>
    <t>Patrik.himberg@laxo.se</t>
  </si>
  <si>
    <t>Banner 28R</t>
  </si>
  <si>
    <t>Zephyr</t>
  </si>
  <si>
    <t>Cliff</t>
  </si>
  <si>
    <t>Flodell</t>
  </si>
  <si>
    <t>SE-0HXE1</t>
  </si>
  <si>
    <t>cliff@ciro.nu</t>
  </si>
  <si>
    <t>Nicole</t>
  </si>
  <si>
    <t>Carat</t>
  </si>
  <si>
    <t>Okeano</t>
  </si>
  <si>
    <t>Ciro</t>
  </si>
  <si>
    <t>Nova</t>
  </si>
  <si>
    <t>Rolf</t>
  </si>
  <si>
    <t>Einarsson</t>
  </si>
  <si>
    <t>Alma</t>
  </si>
  <si>
    <t>Bavaria 34</t>
  </si>
  <si>
    <t>Ohlson 29</t>
  </si>
  <si>
    <t>Ramon</t>
  </si>
  <si>
    <t>Mendoza</t>
  </si>
  <si>
    <t>Lavida</t>
  </si>
  <si>
    <t>DNF</t>
  </si>
  <si>
    <t>Utpirs Utpirs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</si>
</sst>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00"/>
    <numFmt numFmtId="166" formatCode="hh:mm:ss;@"/>
    <numFmt numFmtId="167" formatCode="[h]:mm:ss;@"/>
    <numFmt numFmtId="168" formatCode="0.0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2" fontId="0" fillId="0" borderId="0" xfId="0" applyNumberFormat="1"/>
    <xf numFmtId="0" fontId="1" fillId="0" borderId="2" xfId="0" applyFont="1" applyBorder="1"/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166" fontId="1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0" fillId="2" borderId="0" xfId="0" applyFill="1"/>
    <xf numFmtId="166" fontId="0" fillId="2" borderId="0" xfId="0" applyNumberFormat="1" applyFill="1"/>
    <xf numFmtId="168" fontId="0" fillId="0" borderId="0" xfId="0" applyNumberFormat="1"/>
    <xf numFmtId="49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16" fontId="0" fillId="0" borderId="0" xfId="0" applyNumberFormat="1" applyAlignment="1">
      <alignment horizontal="center" vertical="top"/>
    </xf>
    <xf numFmtId="3" fontId="0" fillId="0" borderId="0" xfId="0" applyNumberFormat="1"/>
    <xf numFmtId="166" fontId="1" fillId="0" borderId="2" xfId="0" applyNumberFormat="1" applyFont="1" applyBorder="1"/>
    <xf numFmtId="166" fontId="1" fillId="0" borderId="1" xfId="0" applyNumberFormat="1" applyFont="1" applyBorder="1"/>
    <xf numFmtId="0" fontId="2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1" fillId="0" borderId="3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2" borderId="0" xfId="0" applyNumberFormat="1" applyFill="1" applyBorder="1"/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7"/>
  <sheetViews>
    <sheetView tabSelected="1" zoomScaleNormal="100" workbookViewId="0">
      <selection activeCell="D3" sqref="D3"/>
    </sheetView>
  </sheetViews>
  <sheetFormatPr defaultColWidth="8.88671875" defaultRowHeight="18" x14ac:dyDescent="0.35"/>
  <cols>
    <col min="1" max="1" width="4.6640625" style="1" customWidth="1"/>
    <col min="2" max="2" width="18.44140625" style="1" customWidth="1"/>
    <col min="3" max="3" width="22.88671875" style="1" customWidth="1"/>
    <col min="4" max="5" width="19.109375" style="1" customWidth="1"/>
    <col min="6" max="6" width="10.44140625" style="1" customWidth="1"/>
    <col min="7" max="7" width="9.21875" style="1" bestFit="1" customWidth="1"/>
    <col min="8" max="8" width="21.5546875" style="33" customWidth="1"/>
    <col min="9" max="9" width="18.33203125" style="1" bestFit="1" customWidth="1"/>
    <col min="10" max="10" width="19.5546875" style="1" bestFit="1" customWidth="1"/>
    <col min="11" max="11" width="10.44140625" style="1" bestFit="1" customWidth="1"/>
    <col min="12" max="16384" width="8.88671875" style="1"/>
  </cols>
  <sheetData>
    <row r="2" spans="2:11" ht="18" customHeight="1" x14ac:dyDescent="0.55000000000000004">
      <c r="C2" s="29" t="s">
        <v>174</v>
      </c>
      <c r="D2" s="29"/>
      <c r="E2" s="29"/>
      <c r="F2" s="29"/>
      <c r="G2" s="29"/>
      <c r="H2" s="29"/>
      <c r="I2" s="29"/>
      <c r="J2" s="29"/>
    </row>
    <row r="3" spans="2:11" ht="18" customHeight="1" x14ac:dyDescent="0.55000000000000004">
      <c r="C3" s="29"/>
      <c r="D3" s="29"/>
      <c r="E3" s="29"/>
      <c r="F3" s="29"/>
      <c r="G3" s="29"/>
      <c r="H3" s="29"/>
      <c r="I3" s="29"/>
      <c r="J3" s="29"/>
    </row>
    <row r="4" spans="2:11" ht="18.600000000000001" thickBot="1" x14ac:dyDescent="0.4"/>
    <row r="5" spans="2:11" ht="18.600000000000001" thickBot="1" x14ac:dyDescent="0.4">
      <c r="B5" s="6" t="s">
        <v>0</v>
      </c>
      <c r="C5" s="4" t="s">
        <v>9</v>
      </c>
      <c r="D5" s="4" t="s">
        <v>13</v>
      </c>
      <c r="E5" s="4" t="s">
        <v>14</v>
      </c>
      <c r="F5" s="4" t="s">
        <v>3</v>
      </c>
      <c r="G5" s="2" t="s">
        <v>1</v>
      </c>
      <c r="H5" s="34" t="s">
        <v>4</v>
      </c>
      <c r="I5" s="2" t="s">
        <v>63</v>
      </c>
      <c r="J5" s="37" t="s">
        <v>2</v>
      </c>
      <c r="K5" s="6" t="s">
        <v>8</v>
      </c>
    </row>
    <row r="6" spans="2:11" x14ac:dyDescent="0.35">
      <c r="B6" s="11" t="s">
        <v>112</v>
      </c>
      <c r="C6" s="11" t="s">
        <v>111</v>
      </c>
      <c r="D6" s="11" t="str">
        <f>'Sail Arena'!B7</f>
        <v>Johan</v>
      </c>
      <c r="E6" s="11" t="str">
        <f>'Sail Arena'!C7</f>
        <v>Widestrand</v>
      </c>
      <c r="F6" s="11" t="s">
        <v>7</v>
      </c>
      <c r="G6" s="12">
        <v>0.9</v>
      </c>
      <c r="H6" s="19">
        <v>0.48719838173674324</v>
      </c>
      <c r="I6" s="19">
        <v>0.67976851851851849</v>
      </c>
      <c r="J6" s="19">
        <v>0.17331312310359773</v>
      </c>
      <c r="K6" s="3">
        <v>1</v>
      </c>
    </row>
    <row r="7" spans="2:11" x14ac:dyDescent="0.35">
      <c r="B7" s="11" t="s">
        <v>161</v>
      </c>
      <c r="C7" s="11" t="s">
        <v>10</v>
      </c>
      <c r="D7" s="11" t="str">
        <f>'Sail Arena'!B10</f>
        <v>Mats</v>
      </c>
      <c r="E7" s="11" t="str">
        <f>'Sail Arena'!C10</f>
        <v>Kreu</v>
      </c>
      <c r="F7" s="11" t="s">
        <v>7</v>
      </c>
      <c r="G7" s="12">
        <f>'Sail Arena'!K10</f>
        <v>0.97499999999999998</v>
      </c>
      <c r="H7" s="19">
        <v>0.50023256977093122</v>
      </c>
      <c r="I7" s="19">
        <v>0.68003472222222217</v>
      </c>
      <c r="J7" s="19">
        <v>0.17530709864000868</v>
      </c>
      <c r="K7" s="3">
        <v>2</v>
      </c>
    </row>
    <row r="8" spans="2:11" x14ac:dyDescent="0.35">
      <c r="B8" s="11" t="s">
        <v>155</v>
      </c>
      <c r="C8" s="11" t="s">
        <v>154</v>
      </c>
      <c r="D8" s="11" t="str">
        <f>'Sail Arena'!B19</f>
        <v>Putte</v>
      </c>
      <c r="E8" s="11" t="str">
        <f>'Sail Arena'!C19</f>
        <v>Himberg</v>
      </c>
      <c r="F8" s="11" t="s">
        <v>7</v>
      </c>
      <c r="G8" s="12">
        <v>0.92600000000000005</v>
      </c>
      <c r="H8" s="19">
        <v>0.49195600112719201</v>
      </c>
      <c r="I8" s="19">
        <v>0.68168981481481483</v>
      </c>
      <c r="J8" s="19">
        <v>0.17569351147473874</v>
      </c>
      <c r="K8" s="3">
        <v>3</v>
      </c>
    </row>
    <row r="9" spans="2:11" x14ac:dyDescent="0.35">
      <c r="B9" s="11" t="s">
        <v>93</v>
      </c>
      <c r="C9" s="11" t="s">
        <v>92</v>
      </c>
      <c r="D9" s="11" t="str">
        <f>'Sail Arena'!B4</f>
        <v>Jenny</v>
      </c>
      <c r="E9" s="11" t="str">
        <f>'Sail Arena'!C4</f>
        <v>Gustavsson</v>
      </c>
      <c r="F9" s="11" t="s">
        <v>7</v>
      </c>
      <c r="G9" s="32">
        <f>'Sail Arena'!K4</f>
        <v>0.90200000000000002</v>
      </c>
      <c r="H9" s="19">
        <v>0.48757409003928076</v>
      </c>
      <c r="I9" s="19">
        <v>0.6880208333333333</v>
      </c>
      <c r="J9" s="19">
        <v>0.18080296245123539</v>
      </c>
      <c r="K9" s="3">
        <v>4</v>
      </c>
    </row>
    <row r="10" spans="2:11" x14ac:dyDescent="0.35">
      <c r="B10" s="11" t="s">
        <v>141</v>
      </c>
      <c r="C10" s="11" t="s">
        <v>140</v>
      </c>
      <c r="D10" s="11" t="str">
        <f>'Sail Arena'!B16</f>
        <v>Frida</v>
      </c>
      <c r="E10" s="11" t="str">
        <f>'Sail Arena'!C16</f>
        <v>Christiansson</v>
      </c>
      <c r="F10" s="11" t="s">
        <v>7</v>
      </c>
      <c r="G10" s="12">
        <v>0.79600000000000004</v>
      </c>
      <c r="H10" s="19">
        <v>0.46505991160832338</v>
      </c>
      <c r="I10" s="19">
        <v>0.68819444444444444</v>
      </c>
      <c r="J10" s="19">
        <v>0.17761508813755236</v>
      </c>
      <c r="K10" s="3">
        <v>5</v>
      </c>
    </row>
    <row r="11" spans="2:11" x14ac:dyDescent="0.35">
      <c r="B11" s="11" t="s">
        <v>50</v>
      </c>
      <c r="C11" s="11" t="s">
        <v>49</v>
      </c>
      <c r="D11" s="11" t="str">
        <f>'Sail Arena'!B8</f>
        <v>Pontus</v>
      </c>
      <c r="E11" s="11" t="str">
        <f>'Sail Arena'!C8</f>
        <v xml:space="preserve">Bengtsson </v>
      </c>
      <c r="F11" s="11" t="s">
        <v>7</v>
      </c>
      <c r="G11" s="12">
        <f>'Sail Arena'!K8</f>
        <v>0.86199999999999999</v>
      </c>
      <c r="H11" s="19">
        <v>0.47972867304893707</v>
      </c>
      <c r="I11" s="19">
        <v>0.69221064814814814</v>
      </c>
      <c r="J11" s="19">
        <v>0.18315946253551993</v>
      </c>
      <c r="K11" s="3">
        <v>6</v>
      </c>
    </row>
    <row r="12" spans="2:11" x14ac:dyDescent="0.35">
      <c r="B12" s="11" t="s">
        <v>44</v>
      </c>
      <c r="C12" s="11" t="s">
        <v>134</v>
      </c>
      <c r="D12" s="11" t="str">
        <f>'Sail Arena'!B15</f>
        <v>Kajsa</v>
      </c>
      <c r="E12" s="11" t="str">
        <f>'Sail Arena'!C15</f>
        <v>Ohlson</v>
      </c>
      <c r="F12" s="11" t="s">
        <v>7</v>
      </c>
      <c r="G12" s="12">
        <v>0.89300000000000002</v>
      </c>
      <c r="H12" s="19">
        <v>0.48587014980940718</v>
      </c>
      <c r="I12" s="19">
        <v>0.69229166666666664</v>
      </c>
      <c r="J12" s="19">
        <v>0.18433441455353272</v>
      </c>
      <c r="K12" s="3">
        <v>7</v>
      </c>
    </row>
    <row r="13" spans="2:11" x14ac:dyDescent="0.35">
      <c r="B13" s="11" t="s">
        <v>149</v>
      </c>
      <c r="C13" s="11" t="s">
        <v>140</v>
      </c>
      <c r="D13" s="11" t="str">
        <f>'Sail Arena'!B18</f>
        <v>Henrik</v>
      </c>
      <c r="E13" s="11" t="str">
        <f>'Sail Arena'!C18</f>
        <v>Axling</v>
      </c>
      <c r="F13" s="11" t="s">
        <v>7</v>
      </c>
      <c r="G13" s="12">
        <v>0.81699999999999995</v>
      </c>
      <c r="H13" s="19">
        <v>0.46998431944924152</v>
      </c>
      <c r="I13" s="19">
        <v>0.69236111111111109</v>
      </c>
      <c r="J13" s="19">
        <v>0.18168183878774744</v>
      </c>
      <c r="K13" s="3">
        <v>8</v>
      </c>
    </row>
    <row r="14" spans="2:11" x14ac:dyDescent="0.35">
      <c r="B14" s="11" t="s">
        <v>163</v>
      </c>
      <c r="C14" s="11" t="s">
        <v>140</v>
      </c>
      <c r="D14" s="11" t="str">
        <f>'Sail Arena'!B20</f>
        <v>Cliff</v>
      </c>
      <c r="E14" s="11" t="str">
        <f>'Sail Arena'!C20</f>
        <v>Flodell</v>
      </c>
      <c r="F14" s="11" t="s">
        <v>7</v>
      </c>
      <c r="G14" s="12">
        <v>0.79900000000000004</v>
      </c>
      <c r="H14" s="19">
        <v>0.46577924670684479</v>
      </c>
      <c r="I14" s="19">
        <v>0.69241898148148151</v>
      </c>
      <c r="J14" s="19">
        <v>0.18108514808493476</v>
      </c>
      <c r="K14" s="3">
        <v>9</v>
      </c>
    </row>
    <row r="15" spans="2:11" x14ac:dyDescent="0.35">
      <c r="B15" s="11" t="s">
        <v>167</v>
      </c>
      <c r="C15" s="11" t="s">
        <v>168</v>
      </c>
      <c r="D15" s="11" t="s">
        <v>165</v>
      </c>
      <c r="E15" s="11" t="s">
        <v>166</v>
      </c>
      <c r="F15" s="11" t="s">
        <v>7</v>
      </c>
      <c r="G15" s="12">
        <v>0.88100000000000001</v>
      </c>
      <c r="H15" s="19">
        <v>0.48354407476234545</v>
      </c>
      <c r="I15" s="19">
        <v>0.69293981481481481</v>
      </c>
      <c r="J15" s="19">
        <v>0.18203042476400327</v>
      </c>
      <c r="K15" s="3">
        <v>10</v>
      </c>
    </row>
    <row r="16" spans="2:11" x14ac:dyDescent="0.35">
      <c r="B16" s="11" t="s">
        <v>160</v>
      </c>
      <c r="C16" s="11" t="s">
        <v>11</v>
      </c>
      <c r="D16" s="11" t="str">
        <f>'Sail Arena'!B3</f>
        <v>Anders</v>
      </c>
      <c r="E16" s="11" t="str">
        <f>'Sail Arena'!C3</f>
        <v>Hoegstroem</v>
      </c>
      <c r="F16" s="11" t="s">
        <v>7</v>
      </c>
      <c r="G16" s="32">
        <f>'Sail Arena'!K3</f>
        <v>0.94099999999999995</v>
      </c>
      <c r="H16" s="19">
        <v>0.49458118962433323</v>
      </c>
      <c r="I16" s="19">
        <v>0.69305555555555554</v>
      </c>
      <c r="J16" s="19">
        <v>0.18676437834128018</v>
      </c>
      <c r="K16" s="3">
        <v>11</v>
      </c>
    </row>
    <row r="17" spans="2:11" x14ac:dyDescent="0.35">
      <c r="B17" s="11" t="s">
        <v>6</v>
      </c>
      <c r="C17" s="11" t="s">
        <v>164</v>
      </c>
      <c r="D17" s="11" t="str">
        <f>'Sail Arena'!B2</f>
        <v>Jan</v>
      </c>
      <c r="E17" s="11" t="str">
        <f>'Sail Arena'!C2</f>
        <v>Gustavsson</v>
      </c>
      <c r="F17" s="11" t="s">
        <v>7</v>
      </c>
      <c r="G17" s="12">
        <v>0.93200000000000005</v>
      </c>
      <c r="H17" s="19">
        <v>0.4930162167391276</v>
      </c>
      <c r="I17" s="19">
        <v>0.69384259259259251</v>
      </c>
      <c r="J17" s="19">
        <v>0.18717018229542928</v>
      </c>
      <c r="K17" s="3">
        <v>12</v>
      </c>
    </row>
    <row r="18" spans="2:11" x14ac:dyDescent="0.35">
      <c r="B18" s="11" t="s">
        <v>162</v>
      </c>
      <c r="C18" s="11" t="s">
        <v>164</v>
      </c>
      <c r="D18" s="11" t="str">
        <f>'Sail Arena'!B17</f>
        <v>Anders</v>
      </c>
      <c r="E18" s="11" t="str">
        <f>'Sail Arena'!C17</f>
        <v>Olsson</v>
      </c>
      <c r="F18" s="11" t="s">
        <v>7</v>
      </c>
      <c r="G18" s="12">
        <v>0.94499999999999995</v>
      </c>
      <c r="H18" s="19">
        <v>0.49526716480552629</v>
      </c>
      <c r="I18" s="19">
        <v>0.6947916666666667</v>
      </c>
      <c r="J18" s="19">
        <v>0.18855065425877765</v>
      </c>
      <c r="K18" s="3">
        <v>13</v>
      </c>
    </row>
    <row r="19" spans="2:11" x14ac:dyDescent="0.35">
      <c r="B19" s="11" t="s">
        <v>41</v>
      </c>
      <c r="C19" s="11" t="s">
        <v>126</v>
      </c>
      <c r="D19" s="11" t="str">
        <f>'Sail Arena'!B12</f>
        <v>Erik</v>
      </c>
      <c r="E19" s="11" t="str">
        <f>'Sail Arena'!C12</f>
        <v>Nordin</v>
      </c>
      <c r="F19" s="11" t="s">
        <v>7</v>
      </c>
      <c r="G19" s="12">
        <f>'Sail Arena'!K12</f>
        <v>0.83299999999999996</v>
      </c>
      <c r="H19" s="19">
        <v>0.47356959688947098</v>
      </c>
      <c r="I19" s="19">
        <v>0.70947916666666666</v>
      </c>
      <c r="J19" s="19">
        <v>0.19651267162440397</v>
      </c>
      <c r="K19" s="3">
        <v>14</v>
      </c>
    </row>
    <row r="20" spans="2:11" x14ac:dyDescent="0.35">
      <c r="B20" s="11" t="s">
        <v>106</v>
      </c>
      <c r="C20" s="11" t="s">
        <v>105</v>
      </c>
      <c r="D20" s="11" t="str">
        <f>'Sail Arena'!B6</f>
        <v>Mats</v>
      </c>
      <c r="E20" s="11" t="str">
        <f>'Sail Arena'!C6</f>
        <v>Torstensson</v>
      </c>
      <c r="F20" s="11" t="s">
        <v>7</v>
      </c>
      <c r="G20" s="12">
        <v>0.84</v>
      </c>
      <c r="H20" s="19">
        <v>0.47509520713356862</v>
      </c>
      <c r="I20" s="19">
        <v>0.72451388888888879</v>
      </c>
      <c r="J20" s="19">
        <v>0.20951169267446895</v>
      </c>
      <c r="K20" s="3">
        <v>15</v>
      </c>
    </row>
    <row r="21" spans="2:11" x14ac:dyDescent="0.35">
      <c r="B21" s="11" t="s">
        <v>132</v>
      </c>
      <c r="C21" s="11" t="s">
        <v>75</v>
      </c>
      <c r="D21" s="11" t="str">
        <f>'Sail Arena'!B14</f>
        <v>PAUL</v>
      </c>
      <c r="E21" s="11" t="str">
        <f>'Sail Arena'!C14</f>
        <v>LIDQVIST</v>
      </c>
      <c r="F21" s="11" t="s">
        <v>7</v>
      </c>
      <c r="G21" s="12">
        <v>0.76900000000000002</v>
      </c>
      <c r="H21" s="19">
        <v>0.45833333333333331</v>
      </c>
      <c r="I21" s="19">
        <v>0.7284722222222223</v>
      </c>
      <c r="J21" s="19">
        <v>0.24862553240740745</v>
      </c>
      <c r="K21" s="3">
        <v>16</v>
      </c>
    </row>
    <row r="22" spans="2:11" x14ac:dyDescent="0.35">
      <c r="B22" s="11" t="s">
        <v>42</v>
      </c>
      <c r="C22" s="11" t="s">
        <v>75</v>
      </c>
      <c r="D22" s="11" t="str">
        <f>'Sail Arena'!B11</f>
        <v>Leif</v>
      </c>
      <c r="E22" s="11" t="str">
        <f>'Sail Arena'!C11</f>
        <v>Gödecke</v>
      </c>
      <c r="F22" s="11" t="s">
        <v>7</v>
      </c>
      <c r="G22" s="12">
        <f>'Sail Arena'!K11</f>
        <v>0.76900000000000002</v>
      </c>
      <c r="H22" s="19">
        <v>0.45833333333333331</v>
      </c>
      <c r="I22" s="19">
        <v>0.75</v>
      </c>
      <c r="J22" s="19">
        <v>0.20773680555555563</v>
      </c>
      <c r="K22" s="3" t="s">
        <v>173</v>
      </c>
    </row>
    <row r="23" spans="2:11" x14ac:dyDescent="0.35">
      <c r="B23" s="11" t="s">
        <v>100</v>
      </c>
      <c r="C23" s="11" t="s">
        <v>99</v>
      </c>
      <c r="D23" s="11" t="str">
        <f>'Sail Arena'!B5</f>
        <v>Aurelie</v>
      </c>
      <c r="E23" s="11" t="str">
        <f>'Sail Arena'!C5</f>
        <v>Allard</v>
      </c>
      <c r="F23" s="11" t="s">
        <v>7</v>
      </c>
      <c r="G23" s="32">
        <v>0.81399999999999995</v>
      </c>
      <c r="H23" s="19">
        <v>0.46929638883475033</v>
      </c>
      <c r="I23" s="19">
        <v>0.75</v>
      </c>
      <c r="J23" s="19">
        <v>0.20870801726629107</v>
      </c>
      <c r="K23" s="3" t="s">
        <v>173</v>
      </c>
    </row>
    <row r="24" spans="2:11" x14ac:dyDescent="0.35">
      <c r="B24" s="11" t="s">
        <v>172</v>
      </c>
      <c r="C24" s="11" t="s">
        <v>169</v>
      </c>
      <c r="D24" s="11" t="s">
        <v>170</v>
      </c>
      <c r="E24" s="11" t="s">
        <v>171</v>
      </c>
      <c r="F24" s="11" t="s">
        <v>7</v>
      </c>
      <c r="G24" s="12">
        <v>0.83499999999999996</v>
      </c>
      <c r="H24" s="19">
        <v>0.47400809564226554</v>
      </c>
      <c r="I24" s="19">
        <v>0.75</v>
      </c>
      <c r="J24" s="19">
        <v>0.25687557810167128</v>
      </c>
      <c r="K24" s="3" t="s">
        <v>173</v>
      </c>
    </row>
    <row r="25" spans="2:11" x14ac:dyDescent="0.35">
      <c r="G25" s="7"/>
      <c r="H25" s="35"/>
      <c r="I25" s="7"/>
      <c r="J25" s="7"/>
      <c r="K25" s="7"/>
    </row>
    <row r="26" spans="2:11" x14ac:dyDescent="0.35">
      <c r="G26" s="7"/>
      <c r="H26" s="35"/>
      <c r="I26" s="7"/>
      <c r="J26" s="7"/>
      <c r="K26" s="7"/>
    </row>
    <row r="27" spans="2:11" x14ac:dyDescent="0.35">
      <c r="G27" s="7"/>
      <c r="H27" s="35"/>
      <c r="I27" s="7"/>
      <c r="J27" s="7"/>
      <c r="K27" s="7"/>
    </row>
  </sheetData>
  <autoFilter ref="B5:K14" xr:uid="{00000000-0009-0000-0000-000000000000}">
    <sortState xmlns:xlrd2="http://schemas.microsoft.com/office/spreadsheetml/2017/richdata2" ref="B6:K24">
      <sortCondition ref="I5:I14"/>
    </sortState>
  </autoFilter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F5" sqref="F5"/>
    </sheetView>
  </sheetViews>
  <sheetFormatPr defaultRowHeight="14.4" x14ac:dyDescent="0.3"/>
  <cols>
    <col min="3" max="3" width="11.77734375" bestFit="1" customWidth="1"/>
    <col min="4" max="4" width="10.6640625" bestFit="1" customWidth="1"/>
    <col min="5" max="5" width="26.5546875" bestFit="1" customWidth="1"/>
    <col min="6" max="6" width="12" bestFit="1" customWidth="1"/>
    <col min="10" max="10" width="14.44140625" bestFit="1" customWidth="1"/>
    <col min="15" max="15" width="14.44140625" bestFit="1" customWidth="1"/>
    <col min="16" max="16" width="15.44140625" bestFit="1" customWidth="1"/>
  </cols>
  <sheetData>
    <row r="1" spans="1:16" x14ac:dyDescent="0.3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0</v>
      </c>
      <c r="I1" t="s">
        <v>19</v>
      </c>
      <c r="J1" t="s">
        <v>85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</row>
    <row r="2" spans="1:16" x14ac:dyDescent="0.3">
      <c r="A2">
        <v>25098</v>
      </c>
      <c r="B2" t="s">
        <v>33</v>
      </c>
      <c r="C2" t="s">
        <v>34</v>
      </c>
      <c r="D2" t="s">
        <v>35</v>
      </c>
      <c r="E2" t="s">
        <v>36</v>
      </c>
      <c r="L2" t="s">
        <v>86</v>
      </c>
      <c r="M2" t="s">
        <v>31</v>
      </c>
      <c r="N2" t="s">
        <v>30</v>
      </c>
      <c r="O2" t="s">
        <v>32</v>
      </c>
      <c r="P2" s="10">
        <v>44821.846122685187</v>
      </c>
    </row>
    <row r="3" spans="1:16" x14ac:dyDescent="0.3">
      <c r="A3">
        <v>25104</v>
      </c>
      <c r="B3" t="s">
        <v>26</v>
      </c>
      <c r="C3" t="s">
        <v>87</v>
      </c>
      <c r="D3" t="s">
        <v>88</v>
      </c>
      <c r="E3" t="s">
        <v>29</v>
      </c>
      <c r="K3">
        <v>0.94099999999999995</v>
      </c>
      <c r="L3" t="s">
        <v>86</v>
      </c>
      <c r="M3" t="s">
        <v>31</v>
      </c>
      <c r="N3" t="s">
        <v>30</v>
      </c>
      <c r="O3" t="s">
        <v>32</v>
      </c>
      <c r="P3" s="10">
        <v>44822.350243055553</v>
      </c>
    </row>
    <row r="4" spans="1:16" x14ac:dyDescent="0.3">
      <c r="A4">
        <v>25134</v>
      </c>
      <c r="B4" t="s">
        <v>89</v>
      </c>
      <c r="C4" t="s">
        <v>34</v>
      </c>
      <c r="D4" t="s">
        <v>90</v>
      </c>
      <c r="E4" t="s">
        <v>91</v>
      </c>
      <c r="F4">
        <v>707476029</v>
      </c>
      <c r="G4" t="s">
        <v>92</v>
      </c>
      <c r="H4" t="s">
        <v>93</v>
      </c>
      <c r="I4">
        <v>21</v>
      </c>
      <c r="J4" t="s">
        <v>7</v>
      </c>
      <c r="K4">
        <v>0.90200000000000002</v>
      </c>
      <c r="L4" t="s">
        <v>86</v>
      </c>
      <c r="M4" t="s">
        <v>31</v>
      </c>
      <c r="N4" t="s">
        <v>94</v>
      </c>
      <c r="O4" t="s">
        <v>32</v>
      </c>
      <c r="P4" s="10">
        <v>44822.697789351849</v>
      </c>
    </row>
    <row r="5" spans="1:16" x14ac:dyDescent="0.3">
      <c r="A5">
        <v>25228</v>
      </c>
      <c r="B5" t="s">
        <v>95</v>
      </c>
      <c r="C5" t="s">
        <v>96</v>
      </c>
      <c r="D5" t="s">
        <v>97</v>
      </c>
      <c r="E5" t="s">
        <v>98</v>
      </c>
      <c r="F5">
        <v>46766064398</v>
      </c>
      <c r="G5" t="s">
        <v>99</v>
      </c>
      <c r="H5" t="s">
        <v>100</v>
      </c>
      <c r="I5">
        <v>6031</v>
      </c>
      <c r="J5" t="s">
        <v>101</v>
      </c>
      <c r="L5" t="s">
        <v>86</v>
      </c>
      <c r="M5" t="s">
        <v>31</v>
      </c>
      <c r="N5" t="s">
        <v>30</v>
      </c>
      <c r="O5" t="s">
        <v>32</v>
      </c>
      <c r="P5" s="10">
        <v>44824.362453703703</v>
      </c>
    </row>
    <row r="6" spans="1:16" x14ac:dyDescent="0.3">
      <c r="A6">
        <v>25251</v>
      </c>
      <c r="B6" t="s">
        <v>37</v>
      </c>
      <c r="C6" t="s">
        <v>102</v>
      </c>
      <c r="D6" t="s">
        <v>103</v>
      </c>
      <c r="E6" t="s">
        <v>104</v>
      </c>
      <c r="F6">
        <v>703225814</v>
      </c>
      <c r="G6" t="s">
        <v>105</v>
      </c>
      <c r="H6" t="s">
        <v>106</v>
      </c>
      <c r="I6">
        <v>516</v>
      </c>
      <c r="J6" t="s">
        <v>101</v>
      </c>
      <c r="L6" t="s">
        <v>86</v>
      </c>
      <c r="M6" t="s">
        <v>31</v>
      </c>
      <c r="N6" t="s">
        <v>30</v>
      </c>
      <c r="O6" t="s">
        <v>32</v>
      </c>
      <c r="P6" s="10">
        <v>44825.655231481483</v>
      </c>
    </row>
    <row r="7" spans="1:16" x14ac:dyDescent="0.3">
      <c r="A7">
        <v>25255</v>
      </c>
      <c r="B7" t="s">
        <v>107</v>
      </c>
      <c r="C7" t="s">
        <v>108</v>
      </c>
      <c r="D7" t="s">
        <v>109</v>
      </c>
      <c r="E7" t="s">
        <v>110</v>
      </c>
      <c r="F7">
        <v>707167806</v>
      </c>
      <c r="G7" t="s">
        <v>111</v>
      </c>
      <c r="H7" t="s">
        <v>112</v>
      </c>
      <c r="I7">
        <v>830</v>
      </c>
      <c r="J7" t="s">
        <v>113</v>
      </c>
      <c r="L7" t="s">
        <v>86</v>
      </c>
      <c r="M7" t="s">
        <v>31</v>
      </c>
      <c r="N7" t="s">
        <v>30</v>
      </c>
      <c r="O7" t="s">
        <v>32</v>
      </c>
      <c r="P7" s="10">
        <v>44825.727372685185</v>
      </c>
    </row>
    <row r="8" spans="1:16" x14ac:dyDescent="0.3">
      <c r="A8">
        <v>25261</v>
      </c>
      <c r="B8" t="s">
        <v>45</v>
      </c>
      <c r="C8" t="s">
        <v>46</v>
      </c>
      <c r="D8" t="s">
        <v>47</v>
      </c>
      <c r="E8" t="s">
        <v>48</v>
      </c>
      <c r="F8" t="s">
        <v>114</v>
      </c>
      <c r="G8" t="s">
        <v>49</v>
      </c>
      <c r="H8" t="s">
        <v>50</v>
      </c>
      <c r="I8">
        <v>98</v>
      </c>
      <c r="K8">
        <v>0.86199999999999999</v>
      </c>
      <c r="L8" t="s">
        <v>86</v>
      </c>
      <c r="M8" t="s">
        <v>31</v>
      </c>
      <c r="N8" t="s">
        <v>30</v>
      </c>
      <c r="O8" t="s">
        <v>32</v>
      </c>
      <c r="P8" s="10">
        <v>44825.819074074076</v>
      </c>
    </row>
    <row r="9" spans="1:16" x14ac:dyDescent="0.3">
      <c r="A9">
        <v>25272</v>
      </c>
      <c r="B9" t="s">
        <v>115</v>
      </c>
      <c r="C9" t="s">
        <v>40</v>
      </c>
      <c r="D9" t="s">
        <v>116</v>
      </c>
      <c r="E9" t="s">
        <v>117</v>
      </c>
      <c r="L9" t="s">
        <v>86</v>
      </c>
      <c r="M9" t="s">
        <v>31</v>
      </c>
      <c r="N9" t="s">
        <v>30</v>
      </c>
      <c r="O9" t="s">
        <v>32</v>
      </c>
      <c r="P9" s="10">
        <v>44826.426828703705</v>
      </c>
    </row>
    <row r="10" spans="1:16" x14ac:dyDescent="0.3">
      <c r="A10">
        <v>25273</v>
      </c>
      <c r="B10" t="s">
        <v>37</v>
      </c>
      <c r="C10" t="s">
        <v>38</v>
      </c>
      <c r="D10" t="s">
        <v>118</v>
      </c>
      <c r="E10" t="s">
        <v>119</v>
      </c>
      <c r="F10">
        <v>707811411</v>
      </c>
      <c r="G10" t="s">
        <v>10</v>
      </c>
      <c r="H10" t="s">
        <v>39</v>
      </c>
      <c r="J10" t="s">
        <v>120</v>
      </c>
      <c r="K10">
        <v>0.97499999999999998</v>
      </c>
      <c r="L10" t="s">
        <v>86</v>
      </c>
      <c r="M10" t="s">
        <v>31</v>
      </c>
      <c r="N10" t="s">
        <v>30</v>
      </c>
      <c r="O10" t="s">
        <v>32</v>
      </c>
      <c r="P10" s="10">
        <v>44826.448136574072</v>
      </c>
    </row>
    <row r="11" spans="1:16" x14ac:dyDescent="0.3">
      <c r="A11">
        <v>25292</v>
      </c>
      <c r="B11" t="s">
        <v>51</v>
      </c>
      <c r="C11" t="s">
        <v>52</v>
      </c>
      <c r="D11" t="s">
        <v>53</v>
      </c>
      <c r="E11" t="s">
        <v>54</v>
      </c>
      <c r="F11">
        <v>46705835206</v>
      </c>
      <c r="G11" t="s">
        <v>75</v>
      </c>
      <c r="H11" t="s">
        <v>121</v>
      </c>
      <c r="I11">
        <v>435</v>
      </c>
      <c r="K11">
        <v>0.76900000000000002</v>
      </c>
      <c r="L11" t="s">
        <v>86</v>
      </c>
      <c r="M11" t="s">
        <v>31</v>
      </c>
      <c r="N11" t="s">
        <v>30</v>
      </c>
      <c r="O11" t="s">
        <v>32</v>
      </c>
      <c r="P11" s="10">
        <v>44826.909479166665</v>
      </c>
    </row>
    <row r="12" spans="1:16" x14ac:dyDescent="0.3">
      <c r="A12">
        <v>25293</v>
      </c>
      <c r="B12" t="s">
        <v>122</v>
      </c>
      <c r="C12" t="s">
        <v>123</v>
      </c>
      <c r="D12" t="s">
        <v>124</v>
      </c>
      <c r="E12" t="s">
        <v>125</v>
      </c>
      <c r="F12" s="26">
        <v>703258127</v>
      </c>
      <c r="G12" t="s">
        <v>126</v>
      </c>
      <c r="H12" t="s">
        <v>41</v>
      </c>
      <c r="I12">
        <v>204</v>
      </c>
      <c r="J12" t="s">
        <v>127</v>
      </c>
      <c r="K12">
        <v>0.83299999999999996</v>
      </c>
      <c r="L12" t="s">
        <v>86</v>
      </c>
      <c r="M12" t="s">
        <v>31</v>
      </c>
      <c r="N12" t="s">
        <v>30</v>
      </c>
      <c r="O12" t="s">
        <v>32</v>
      </c>
      <c r="P12" s="10">
        <v>44827.273842592593</v>
      </c>
    </row>
    <row r="13" spans="1:16" x14ac:dyDescent="0.3">
      <c r="A13">
        <v>25294</v>
      </c>
      <c r="B13" t="s">
        <v>26</v>
      </c>
      <c r="C13" t="s">
        <v>27</v>
      </c>
      <c r="D13" t="s">
        <v>28</v>
      </c>
      <c r="E13" t="s">
        <v>29</v>
      </c>
      <c r="M13" t="s">
        <v>31</v>
      </c>
      <c r="N13" t="s">
        <v>30</v>
      </c>
      <c r="O13" t="s">
        <v>32</v>
      </c>
      <c r="P13" s="10">
        <v>44827.275995370372</v>
      </c>
    </row>
    <row r="14" spans="1:16" x14ac:dyDescent="0.3">
      <c r="A14">
        <v>25302</v>
      </c>
      <c r="B14" t="s">
        <v>128</v>
      </c>
      <c r="C14" t="s">
        <v>129</v>
      </c>
      <c r="D14" t="s">
        <v>130</v>
      </c>
      <c r="E14" t="s">
        <v>131</v>
      </c>
      <c r="F14">
        <v>706260330</v>
      </c>
      <c r="G14" t="s">
        <v>75</v>
      </c>
      <c r="H14" t="s">
        <v>132</v>
      </c>
      <c r="I14">
        <v>379</v>
      </c>
      <c r="J14" t="s">
        <v>101</v>
      </c>
      <c r="K14">
        <v>0.77600000000000002</v>
      </c>
      <c r="L14" t="s">
        <v>86</v>
      </c>
      <c r="M14" t="s">
        <v>31</v>
      </c>
      <c r="N14" t="s">
        <v>30</v>
      </c>
      <c r="O14" t="s">
        <v>32</v>
      </c>
      <c r="P14" s="10">
        <v>44827.539375</v>
      </c>
    </row>
    <row r="15" spans="1:16" x14ac:dyDescent="0.3">
      <c r="A15">
        <v>25303</v>
      </c>
      <c r="B15" t="s">
        <v>41</v>
      </c>
      <c r="C15" t="s">
        <v>42</v>
      </c>
      <c r="D15" t="s">
        <v>133</v>
      </c>
      <c r="E15" t="s">
        <v>43</v>
      </c>
      <c r="G15" t="s">
        <v>134</v>
      </c>
      <c r="H15" t="s">
        <v>44</v>
      </c>
      <c r="I15">
        <v>5481</v>
      </c>
      <c r="J15" t="s">
        <v>135</v>
      </c>
      <c r="L15" t="s">
        <v>86</v>
      </c>
      <c r="M15" t="s">
        <v>31</v>
      </c>
      <c r="N15" t="s">
        <v>30</v>
      </c>
      <c r="O15" t="s">
        <v>32</v>
      </c>
      <c r="P15" s="10">
        <v>44827.643101851849</v>
      </c>
    </row>
    <row r="16" spans="1:16" x14ac:dyDescent="0.3">
      <c r="A16">
        <v>25305</v>
      </c>
      <c r="B16" t="s">
        <v>136</v>
      </c>
      <c r="C16" t="s">
        <v>137</v>
      </c>
      <c r="D16" t="s">
        <v>138</v>
      </c>
      <c r="E16" t="s">
        <v>139</v>
      </c>
      <c r="F16">
        <v>700838828</v>
      </c>
      <c r="G16" t="s">
        <v>140</v>
      </c>
      <c r="H16" t="s">
        <v>141</v>
      </c>
      <c r="I16">
        <v>3118</v>
      </c>
      <c r="J16" t="s">
        <v>101</v>
      </c>
      <c r="L16" t="s">
        <v>86</v>
      </c>
      <c r="M16" t="s">
        <v>31</v>
      </c>
      <c r="N16" t="s">
        <v>30</v>
      </c>
      <c r="O16" t="s">
        <v>32</v>
      </c>
      <c r="P16" s="10">
        <v>44827.732604166667</v>
      </c>
    </row>
    <row r="17" spans="1:16" x14ac:dyDescent="0.3">
      <c r="A17">
        <v>25307</v>
      </c>
      <c r="B17" t="s">
        <v>26</v>
      </c>
      <c r="C17" t="s">
        <v>142</v>
      </c>
      <c r="D17" t="s">
        <v>143</v>
      </c>
      <c r="E17" t="s">
        <v>144</v>
      </c>
      <c r="L17" t="s">
        <v>86</v>
      </c>
      <c r="M17" t="s">
        <v>31</v>
      </c>
      <c r="N17" t="s">
        <v>30</v>
      </c>
      <c r="O17" t="s">
        <v>32</v>
      </c>
      <c r="P17" s="10">
        <v>44827.779687499999</v>
      </c>
    </row>
    <row r="18" spans="1:16" x14ac:dyDescent="0.3">
      <c r="A18">
        <v>25309</v>
      </c>
      <c r="B18" t="s">
        <v>145</v>
      </c>
      <c r="C18" t="s">
        <v>146</v>
      </c>
      <c r="D18" t="s">
        <v>147</v>
      </c>
      <c r="E18" t="s">
        <v>148</v>
      </c>
      <c r="F18">
        <v>764081385</v>
      </c>
      <c r="G18" t="s">
        <v>140</v>
      </c>
      <c r="H18" t="s">
        <v>149</v>
      </c>
      <c r="L18" t="s">
        <v>86</v>
      </c>
      <c r="M18" t="s">
        <v>31</v>
      </c>
      <c r="N18" t="s">
        <v>30</v>
      </c>
      <c r="O18" t="s">
        <v>32</v>
      </c>
      <c r="P18" s="10">
        <v>44827.830231481479</v>
      </c>
    </row>
    <row r="19" spans="1:16" x14ac:dyDescent="0.3">
      <c r="A19">
        <v>25310</v>
      </c>
      <c r="B19" t="s">
        <v>150</v>
      </c>
      <c r="C19" t="s">
        <v>151</v>
      </c>
      <c r="D19" t="s">
        <v>152</v>
      </c>
      <c r="E19" t="s">
        <v>153</v>
      </c>
      <c r="F19">
        <v>768405604</v>
      </c>
      <c r="G19" t="s">
        <v>154</v>
      </c>
      <c r="H19" t="s">
        <v>155</v>
      </c>
      <c r="I19">
        <v>50</v>
      </c>
      <c r="J19" t="s">
        <v>7</v>
      </c>
      <c r="K19">
        <v>0.92600000000000005</v>
      </c>
      <c r="L19" t="s">
        <v>86</v>
      </c>
      <c r="M19" t="s">
        <v>31</v>
      </c>
      <c r="N19" t="s">
        <v>30</v>
      </c>
      <c r="O19" t="s">
        <v>32</v>
      </c>
      <c r="P19" s="10">
        <v>44827.832858796297</v>
      </c>
    </row>
    <row r="20" spans="1:16" x14ac:dyDescent="0.3">
      <c r="A20">
        <v>25314</v>
      </c>
      <c r="B20" t="s">
        <v>156</v>
      </c>
      <c r="C20" t="s">
        <v>157</v>
      </c>
      <c r="D20" t="s">
        <v>158</v>
      </c>
      <c r="E20" t="s">
        <v>159</v>
      </c>
      <c r="M20" t="s">
        <v>31</v>
      </c>
      <c r="N20" t="s">
        <v>30</v>
      </c>
      <c r="O20" t="s">
        <v>32</v>
      </c>
      <c r="P20" s="10">
        <v>44827.895173611112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74"/>
  <sheetViews>
    <sheetView topLeftCell="A45" zoomScaleNormal="100" workbookViewId="0">
      <selection activeCell="O47" sqref="O47:O65"/>
    </sheetView>
  </sheetViews>
  <sheetFormatPr defaultRowHeight="14.4" x14ac:dyDescent="0.3"/>
  <cols>
    <col min="2" max="2" width="19.109375" customWidth="1"/>
    <col min="3" max="3" width="21.44140625" customWidth="1"/>
    <col min="4" max="4" width="13" customWidth="1"/>
    <col min="5" max="5" width="9.109375" bestFit="1" customWidth="1"/>
    <col min="6" max="6" width="11.5546875" bestFit="1" customWidth="1"/>
    <col min="7" max="7" width="8.88671875" customWidth="1"/>
    <col min="9" max="9" width="20.6640625" bestFit="1" customWidth="1"/>
    <col min="11" max="11" width="11.6640625" style="17" bestFit="1" customWidth="1"/>
    <col min="12" max="12" width="16.88671875" customWidth="1"/>
    <col min="13" max="13" width="14.6640625" style="22" customWidth="1"/>
    <col min="14" max="14" width="14.6640625" bestFit="1" customWidth="1"/>
    <col min="15" max="15" width="13.33203125" bestFit="1" customWidth="1"/>
  </cols>
  <sheetData>
    <row r="4" spans="3:19" x14ac:dyDescent="0.3">
      <c r="C4" t="s">
        <v>84</v>
      </c>
      <c r="E4" t="s">
        <v>79</v>
      </c>
      <c r="F4" t="s">
        <v>80</v>
      </c>
      <c r="G4" t="s">
        <v>83</v>
      </c>
      <c r="H4" t="s">
        <v>81</v>
      </c>
    </row>
    <row r="5" spans="3:19" x14ac:dyDescent="0.3">
      <c r="C5">
        <f>E8</f>
        <v>14.4</v>
      </c>
      <c r="E5" s="20">
        <v>12</v>
      </c>
      <c r="F5" s="20">
        <v>0.4</v>
      </c>
      <c r="G5" s="20">
        <v>1.5</v>
      </c>
      <c r="H5" s="20">
        <v>0.6</v>
      </c>
    </row>
    <row r="6" spans="3:19" x14ac:dyDescent="0.3">
      <c r="F6" s="30">
        <f>E5*F5</f>
        <v>4.8000000000000007</v>
      </c>
      <c r="G6">
        <f>F6*G5</f>
        <v>7.2000000000000011</v>
      </c>
      <c r="H6">
        <f>E5*H5</f>
        <v>7.1999999999999993</v>
      </c>
      <c r="S6" s="15"/>
    </row>
    <row r="7" spans="3:19" x14ac:dyDescent="0.3">
      <c r="E7" t="s">
        <v>82</v>
      </c>
    </row>
    <row r="8" spans="3:19" x14ac:dyDescent="0.3">
      <c r="C8" t="s">
        <v>62</v>
      </c>
      <c r="E8">
        <f>H6+G6</f>
        <v>14.4</v>
      </c>
    </row>
    <row r="9" spans="3:19" x14ac:dyDescent="0.3">
      <c r="C9" s="20">
        <v>915</v>
      </c>
    </row>
    <row r="11" spans="3:19" x14ac:dyDescent="0.3">
      <c r="C11" t="s">
        <v>60</v>
      </c>
    </row>
    <row r="12" spans="3:19" x14ac:dyDescent="0.3">
      <c r="C12" t="s">
        <v>56</v>
      </c>
      <c r="D12" s="24" t="s">
        <v>57</v>
      </c>
      <c r="E12" s="24">
        <v>4</v>
      </c>
      <c r="F12" s="24">
        <v>5</v>
      </c>
      <c r="G12" s="24">
        <v>6</v>
      </c>
      <c r="H12" s="25" t="s">
        <v>73</v>
      </c>
    </row>
    <row r="13" spans="3:19" x14ac:dyDescent="0.3">
      <c r="C13" t="s">
        <v>58</v>
      </c>
      <c r="D13" s="24">
        <v>3.9</v>
      </c>
      <c r="E13" s="24">
        <v>4.9000000000000004</v>
      </c>
      <c r="F13" s="24">
        <v>5.6</v>
      </c>
      <c r="G13" s="24">
        <v>6.1</v>
      </c>
      <c r="H13" s="24">
        <v>6.6</v>
      </c>
    </row>
    <row r="14" spans="3:19" x14ac:dyDescent="0.3">
      <c r="C14" t="s">
        <v>59</v>
      </c>
      <c r="D14" s="24">
        <v>915</v>
      </c>
      <c r="E14" s="24">
        <v>736</v>
      </c>
      <c r="F14" s="24">
        <v>639</v>
      </c>
      <c r="G14" s="24">
        <v>588</v>
      </c>
      <c r="H14" s="24">
        <v>548</v>
      </c>
    </row>
    <row r="18" spans="1:15" x14ac:dyDescent="0.3">
      <c r="F18" s="16">
        <f>G44</f>
        <v>0.50414282618118766</v>
      </c>
      <c r="G18" s="17">
        <f>F18</f>
        <v>0.50414282618118766</v>
      </c>
    </row>
    <row r="19" spans="1:15" x14ac:dyDescent="0.3">
      <c r="C19">
        <v>1</v>
      </c>
      <c r="D19" s="15">
        <f>C5*C9</f>
        <v>13176</v>
      </c>
      <c r="F19" s="17">
        <f>D19/86400</f>
        <v>0.1525</v>
      </c>
      <c r="G19" s="16"/>
    </row>
    <row r="20" spans="1:15" x14ac:dyDescent="0.3">
      <c r="C20" s="14" t="s">
        <v>61</v>
      </c>
      <c r="D20" s="14" t="s">
        <v>64</v>
      </c>
      <c r="E20" s="14" t="s">
        <v>65</v>
      </c>
      <c r="F20" s="14" t="s">
        <v>76</v>
      </c>
      <c r="H20" s="14" t="s">
        <v>67</v>
      </c>
      <c r="I20" s="14" t="s">
        <v>68</v>
      </c>
      <c r="K20" s="17" t="s">
        <v>63</v>
      </c>
      <c r="L20" t="s">
        <v>69</v>
      </c>
      <c r="M20" s="22" t="s">
        <v>70</v>
      </c>
      <c r="N20" t="s">
        <v>71</v>
      </c>
      <c r="O20" t="s">
        <v>72</v>
      </c>
    </row>
    <row r="21" spans="1:15" x14ac:dyDescent="0.3">
      <c r="C21" s="20">
        <v>1</v>
      </c>
      <c r="D21" s="15">
        <f>D19/C21</f>
        <v>13176</v>
      </c>
      <c r="E21" s="15">
        <f>D19-D21</f>
        <v>0</v>
      </c>
      <c r="F21" s="17">
        <f t="shared" ref="F21:F40" si="0">E21/86400</f>
        <v>0</v>
      </c>
      <c r="G21" s="17"/>
      <c r="H21" s="16">
        <f>G18+F21</f>
        <v>0.50414282618118766</v>
      </c>
      <c r="I21" s="16">
        <f>H21-F21+F19</f>
        <v>0.65664282618118763</v>
      </c>
      <c r="K21" s="21">
        <v>0.57576388888888885</v>
      </c>
      <c r="L21" s="16">
        <f>K21-H21</f>
        <v>7.1621062707701189E-2</v>
      </c>
      <c r="M21" s="15">
        <f>L21*86400</f>
        <v>6188.0598179453827</v>
      </c>
      <c r="N21" s="15">
        <f>M21*C21</f>
        <v>6188.0598179453827</v>
      </c>
      <c r="O21" s="16">
        <f>N21/86400</f>
        <v>7.1621062707701189E-2</v>
      </c>
    </row>
    <row r="22" spans="1:15" x14ac:dyDescent="0.3">
      <c r="A22" s="15"/>
      <c r="C22" s="20">
        <v>1.01</v>
      </c>
      <c r="D22" s="15">
        <f>D19/C22</f>
        <v>13045.544554455446</v>
      </c>
      <c r="E22" s="15">
        <f>D19-D22</f>
        <v>130.4554455445541</v>
      </c>
      <c r="F22" s="17">
        <f t="shared" si="0"/>
        <v>1.5099009900990058E-3</v>
      </c>
      <c r="G22" s="17"/>
      <c r="H22" s="16">
        <f>G18+F22</f>
        <v>0.50565272717128662</v>
      </c>
      <c r="I22" s="16">
        <f>H22-F22+F19</f>
        <v>0.65664282618118763</v>
      </c>
      <c r="K22" s="21">
        <v>0.57576388888888885</v>
      </c>
      <c r="L22" s="16">
        <f>K22-H22</f>
        <v>7.0111161717602233E-2</v>
      </c>
      <c r="M22" s="15">
        <f t="shared" ref="M22:M40" si="1">L22*86400</f>
        <v>6057.6043724008332</v>
      </c>
      <c r="N22" s="15">
        <f>M22*C22</f>
        <v>6118.1804161248419</v>
      </c>
      <c r="O22" s="16">
        <f t="shared" ref="O22:O40" si="2">N22/86400</f>
        <v>7.081227333477827E-2</v>
      </c>
    </row>
    <row r="23" spans="1:15" x14ac:dyDescent="0.3">
      <c r="C23" s="20">
        <v>1.02</v>
      </c>
      <c r="D23" s="15">
        <f>D19/C23</f>
        <v>12917.64705882353</v>
      </c>
      <c r="E23" s="15">
        <f>D19-D23</f>
        <v>258.35294117647027</v>
      </c>
      <c r="F23" s="17">
        <f t="shared" si="0"/>
        <v>2.9901960784313687E-3</v>
      </c>
      <c r="G23" s="17"/>
      <c r="H23" s="16">
        <f>G18+F23</f>
        <v>0.50713302225961898</v>
      </c>
      <c r="I23" s="16">
        <f>H23-F23+F19</f>
        <v>0.65664282618118763</v>
      </c>
      <c r="K23" s="21">
        <v>0.57576388888888885</v>
      </c>
      <c r="L23" s="16">
        <f t="shared" ref="L23:L40" si="3">K23-H23</f>
        <v>6.8630866629269871E-2</v>
      </c>
      <c r="M23" s="15">
        <f t="shared" si="1"/>
        <v>5929.706876768917</v>
      </c>
      <c r="N23" s="15">
        <f t="shared" ref="N23:N40" si="4">M23*C23</f>
        <v>6048.3010143042957</v>
      </c>
      <c r="O23" s="16">
        <f t="shared" si="2"/>
        <v>7.0003483961855267E-2</v>
      </c>
    </row>
    <row r="24" spans="1:15" x14ac:dyDescent="0.3">
      <c r="C24" s="20">
        <v>1.03</v>
      </c>
      <c r="D24" s="15">
        <f t="shared" ref="D24" si="5">D21/C24</f>
        <v>12792.233009708738</v>
      </c>
      <c r="E24" s="15">
        <f>D19-D24</f>
        <v>383.76699029126212</v>
      </c>
      <c r="F24" s="17">
        <f t="shared" si="0"/>
        <v>4.441747572815534E-3</v>
      </c>
      <c r="G24" s="17"/>
      <c r="H24" s="16">
        <f>G18+F24</f>
        <v>0.50858457375400323</v>
      </c>
      <c r="I24" s="16">
        <f>H24-F24+F19</f>
        <v>0.65664282618118763</v>
      </c>
      <c r="K24" s="21">
        <v>0.57576388888888885</v>
      </c>
      <c r="L24" s="16">
        <f t="shared" si="3"/>
        <v>6.717931513488562E-2</v>
      </c>
      <c r="M24" s="15">
        <f t="shared" si="1"/>
        <v>5804.2928276541179</v>
      </c>
      <c r="N24" s="15">
        <f t="shared" si="4"/>
        <v>5978.4216124837412</v>
      </c>
      <c r="O24" s="16">
        <f t="shared" si="2"/>
        <v>6.9194694588932196E-2</v>
      </c>
    </row>
    <row r="25" spans="1:15" x14ac:dyDescent="0.3">
      <c r="C25" s="20">
        <v>1.04</v>
      </c>
      <c r="D25" s="15">
        <f>D19/C25</f>
        <v>12669.23076923077</v>
      </c>
      <c r="E25" s="15">
        <f>D19-D25</f>
        <v>506.76923076923049</v>
      </c>
      <c r="F25" s="17">
        <f t="shared" si="0"/>
        <v>5.8653846153846117E-3</v>
      </c>
      <c r="G25" s="17"/>
      <c r="H25" s="16">
        <f>G18+F25</f>
        <v>0.51000821079657233</v>
      </c>
      <c r="I25" s="16">
        <f>H25-F25+F19</f>
        <v>0.65664282618118763</v>
      </c>
      <c r="K25" s="21">
        <v>0.57576388888888885</v>
      </c>
      <c r="L25" s="16">
        <f t="shared" si="3"/>
        <v>6.5755678092316527E-2</v>
      </c>
      <c r="M25" s="15">
        <f t="shared" si="1"/>
        <v>5681.2905871761477</v>
      </c>
      <c r="N25" s="15">
        <f t="shared" si="4"/>
        <v>5908.5422106631941</v>
      </c>
      <c r="O25" s="16">
        <f t="shared" si="2"/>
        <v>6.8385905216009193E-2</v>
      </c>
    </row>
    <row r="26" spans="1:15" x14ac:dyDescent="0.3">
      <c r="C26" s="20">
        <v>1.05</v>
      </c>
      <c r="D26" s="15">
        <f>D19/C26</f>
        <v>12548.571428571428</v>
      </c>
      <c r="E26" s="15">
        <f>D19-D26</f>
        <v>627.42857142857247</v>
      </c>
      <c r="F26" s="17">
        <f t="shared" si="0"/>
        <v>7.2619047619047741E-3</v>
      </c>
      <c r="G26" s="17"/>
      <c r="H26" s="16">
        <f>G18+F26</f>
        <v>0.51140473094309247</v>
      </c>
      <c r="I26" s="16">
        <f>H26-F26+F19</f>
        <v>0.65664282618118763</v>
      </c>
      <c r="K26" s="21">
        <v>0.57576388888888885</v>
      </c>
      <c r="L26" s="16">
        <f t="shared" si="3"/>
        <v>6.4359157945796386E-2</v>
      </c>
      <c r="M26" s="15">
        <f t="shared" si="1"/>
        <v>5560.6312465168076</v>
      </c>
      <c r="N26" s="15">
        <f t="shared" si="4"/>
        <v>5838.6628088426478</v>
      </c>
      <c r="O26" s="16">
        <f t="shared" si="2"/>
        <v>6.7577115843086205E-2</v>
      </c>
    </row>
    <row r="27" spans="1:15" x14ac:dyDescent="0.3">
      <c r="C27" s="20">
        <v>1.06</v>
      </c>
      <c r="D27" s="15">
        <f>D19/C27</f>
        <v>12430.188679245282</v>
      </c>
      <c r="E27" s="15">
        <f>D19-D27</f>
        <v>745.8113207547176</v>
      </c>
      <c r="F27" s="17">
        <f t="shared" si="0"/>
        <v>8.632075471698121E-3</v>
      </c>
      <c r="G27" s="17"/>
      <c r="H27" s="16">
        <f>G18+F27</f>
        <v>0.51277490165288575</v>
      </c>
      <c r="I27" s="16">
        <f>H27-F27+F19</f>
        <v>0.65664282618118763</v>
      </c>
      <c r="K27" s="21">
        <v>0.57576388888888885</v>
      </c>
      <c r="L27" s="16">
        <f t="shared" si="3"/>
        <v>6.2988987236003102E-2</v>
      </c>
      <c r="M27" s="15">
        <f t="shared" si="1"/>
        <v>5442.2484971906679</v>
      </c>
      <c r="N27" s="15">
        <f t="shared" si="4"/>
        <v>5768.7834070221079</v>
      </c>
      <c r="O27" s="16">
        <f t="shared" si="2"/>
        <v>6.6768326470163286E-2</v>
      </c>
    </row>
    <row r="28" spans="1:15" x14ac:dyDescent="0.3">
      <c r="C28" s="20">
        <v>1.07</v>
      </c>
      <c r="D28" s="15">
        <f>D19/C28</f>
        <v>12314.018691588784</v>
      </c>
      <c r="E28" s="15">
        <f>D19-D28</f>
        <v>861.98130841121565</v>
      </c>
      <c r="F28" s="17">
        <f t="shared" si="0"/>
        <v>9.9766355140187002E-3</v>
      </c>
      <c r="G28" s="17"/>
      <c r="H28" s="16">
        <f>G18+F28</f>
        <v>0.51411946169520639</v>
      </c>
      <c r="I28" s="16">
        <f>H28-F28+F19</f>
        <v>0.65664282618118763</v>
      </c>
      <c r="K28" s="21">
        <v>0.57576388888888885</v>
      </c>
      <c r="L28" s="16">
        <f t="shared" si="3"/>
        <v>6.1644427193682461E-2</v>
      </c>
      <c r="M28" s="15">
        <f t="shared" si="1"/>
        <v>5326.0785095341644</v>
      </c>
      <c r="N28" s="15">
        <f t="shared" si="4"/>
        <v>5698.9040052015562</v>
      </c>
      <c r="O28" s="16">
        <f t="shared" si="2"/>
        <v>6.5959537097240228E-2</v>
      </c>
    </row>
    <row r="29" spans="1:15" x14ac:dyDescent="0.3">
      <c r="C29" s="20">
        <v>1.08</v>
      </c>
      <c r="D29" s="15">
        <f>D19/C29</f>
        <v>12200</v>
      </c>
      <c r="E29" s="15">
        <f>D19-D29</f>
        <v>976</v>
      </c>
      <c r="F29" s="17">
        <f t="shared" si="0"/>
        <v>1.1296296296296296E-2</v>
      </c>
      <c r="H29" s="16">
        <f>G18+F29</f>
        <v>0.51543912247748391</v>
      </c>
      <c r="I29" s="16">
        <f>H29-F29+F19</f>
        <v>0.65664282618118763</v>
      </c>
      <c r="K29" s="21">
        <v>0.57576388888888885</v>
      </c>
      <c r="L29" s="16">
        <f t="shared" si="3"/>
        <v>6.032476641140494E-2</v>
      </c>
      <c r="M29" s="15">
        <f t="shared" si="1"/>
        <v>5212.0598179453864</v>
      </c>
      <c r="N29" s="15">
        <f t="shared" si="4"/>
        <v>5629.0246033810181</v>
      </c>
      <c r="O29" s="16">
        <f t="shared" si="2"/>
        <v>6.5150747724317337E-2</v>
      </c>
    </row>
    <row r="30" spans="1:15" x14ac:dyDescent="0.3">
      <c r="C30" s="20">
        <v>1.0900000000000001</v>
      </c>
      <c r="D30" s="15">
        <f>D19/C30</f>
        <v>12088.073394495412</v>
      </c>
      <c r="E30" s="15">
        <f>D19-D30</f>
        <v>1087.9266055045882</v>
      </c>
      <c r="F30" s="17">
        <f t="shared" si="0"/>
        <v>1.2591743119266068E-2</v>
      </c>
      <c r="H30" s="16">
        <f>G18+F30</f>
        <v>0.51673456930045369</v>
      </c>
      <c r="I30" s="16">
        <f>H30-F30+F19</f>
        <v>0.65664282618118763</v>
      </c>
      <c r="K30" s="21">
        <v>0.57576388888888885</v>
      </c>
      <c r="L30" s="16">
        <f t="shared" si="3"/>
        <v>5.9029319588435158E-2</v>
      </c>
      <c r="M30" s="15">
        <f t="shared" si="1"/>
        <v>5100.1332124407973</v>
      </c>
      <c r="N30" s="15">
        <f t="shared" si="4"/>
        <v>5559.1452015604691</v>
      </c>
      <c r="O30" s="16">
        <f t="shared" si="2"/>
        <v>6.4341958351394321E-2</v>
      </c>
    </row>
    <row r="31" spans="1:15" x14ac:dyDescent="0.3">
      <c r="C31" s="20">
        <v>1.1000000000000001</v>
      </c>
      <c r="D31" s="15">
        <f>D19/C31</f>
        <v>11978.181818181818</v>
      </c>
      <c r="E31" s="15">
        <f>D19-D31</f>
        <v>1197.818181818182</v>
      </c>
      <c r="F31" s="17">
        <f t="shared" si="0"/>
        <v>1.3863636363636366E-2</v>
      </c>
      <c r="H31" s="16">
        <f>G18+F31</f>
        <v>0.51800646254482408</v>
      </c>
      <c r="I31" s="16">
        <f>H31-F31+F19</f>
        <v>0.65664282618118763</v>
      </c>
      <c r="K31" s="21">
        <v>0.57576388888888885</v>
      </c>
      <c r="L31" s="16">
        <f t="shared" si="3"/>
        <v>5.7757426344064777E-2</v>
      </c>
      <c r="M31" s="15">
        <f t="shared" si="1"/>
        <v>4990.2416361271971</v>
      </c>
      <c r="N31" s="15">
        <f t="shared" si="4"/>
        <v>5489.2657997399174</v>
      </c>
      <c r="O31" s="16">
        <f t="shared" si="2"/>
        <v>6.3533168978471263E-2</v>
      </c>
    </row>
    <row r="32" spans="1:15" x14ac:dyDescent="0.3">
      <c r="C32" s="20">
        <v>1.1100000000000001</v>
      </c>
      <c r="D32" s="15">
        <f>D19/C32</f>
        <v>11870.27027027027</v>
      </c>
      <c r="E32" s="15">
        <f>D19-D32</f>
        <v>1305.72972972973</v>
      </c>
      <c r="F32" s="17">
        <f t="shared" si="0"/>
        <v>1.5112612612612616E-2</v>
      </c>
      <c r="H32" s="16">
        <f>G18+F32</f>
        <v>0.51925543879380032</v>
      </c>
      <c r="I32" s="16">
        <f>H32-F32+F19</f>
        <v>0.65664282618118763</v>
      </c>
      <c r="K32" s="21">
        <v>0.57576388888888885</v>
      </c>
      <c r="L32" s="16">
        <f t="shared" si="3"/>
        <v>5.6508450095088536E-2</v>
      </c>
      <c r="M32" s="15">
        <f t="shared" si="1"/>
        <v>4882.3300882156491</v>
      </c>
      <c r="N32" s="15">
        <f t="shared" si="4"/>
        <v>5419.3863979193711</v>
      </c>
      <c r="O32" s="16">
        <f t="shared" si="2"/>
        <v>6.2724379605548275E-2</v>
      </c>
    </row>
    <row r="33" spans="2:15" x14ac:dyDescent="0.3">
      <c r="C33" s="20">
        <v>1.1200000000000001</v>
      </c>
      <c r="D33" s="15">
        <f>D19/C33</f>
        <v>11764.285714285714</v>
      </c>
      <c r="E33" s="15">
        <f>D19-D33</f>
        <v>1411.7142857142862</v>
      </c>
      <c r="F33" s="17">
        <f t="shared" si="0"/>
        <v>1.6339285714285719E-2</v>
      </c>
      <c r="H33" s="16">
        <f>G18+F33</f>
        <v>0.52048211189547333</v>
      </c>
      <c r="I33" s="16">
        <f>H33-F33+F19</f>
        <v>0.65664282618118763</v>
      </c>
      <c r="K33" s="21">
        <v>0.57576388888888885</v>
      </c>
      <c r="L33" s="16">
        <f t="shared" si="3"/>
        <v>5.5281776993415521E-2</v>
      </c>
      <c r="M33" s="15">
        <f t="shared" si="1"/>
        <v>4776.3455322311011</v>
      </c>
      <c r="N33" s="15">
        <f t="shared" si="4"/>
        <v>5349.506996098834</v>
      </c>
      <c r="O33" s="16">
        <f t="shared" si="2"/>
        <v>6.1915590232625391E-2</v>
      </c>
    </row>
    <row r="34" spans="2:15" x14ac:dyDescent="0.3">
      <c r="C34" s="20">
        <v>1.1299999999999999</v>
      </c>
      <c r="D34" s="15">
        <f>D19/C34</f>
        <v>11660.176991150443</v>
      </c>
      <c r="E34" s="15">
        <f>D19-D34</f>
        <v>1515.8230088495566</v>
      </c>
      <c r="F34" s="17">
        <f t="shared" si="0"/>
        <v>1.7544247787610608E-2</v>
      </c>
      <c r="H34" s="16">
        <f>G18+F34</f>
        <v>0.52168707396879832</v>
      </c>
      <c r="I34" s="16">
        <f>H34-F34+F19</f>
        <v>0.65664282618118763</v>
      </c>
      <c r="K34" s="21">
        <v>0.57576388888888885</v>
      </c>
      <c r="L34" s="16">
        <f t="shared" si="3"/>
        <v>5.4076814920090532E-2</v>
      </c>
      <c r="M34" s="15">
        <f t="shared" si="1"/>
        <v>4672.2368090958216</v>
      </c>
      <c r="N34" s="15">
        <f t="shared" si="4"/>
        <v>5279.6275942782777</v>
      </c>
      <c r="O34" s="16">
        <f t="shared" si="2"/>
        <v>6.1106800859702291E-2</v>
      </c>
    </row>
    <row r="35" spans="2:15" x14ac:dyDescent="0.3">
      <c r="C35" s="20">
        <v>1.1399999999999999</v>
      </c>
      <c r="D35" s="15">
        <f>D19/C35</f>
        <v>11557.894736842107</v>
      </c>
      <c r="E35" s="15">
        <f>D19-D35</f>
        <v>1618.1052631578932</v>
      </c>
      <c r="F35" s="17">
        <f t="shared" si="0"/>
        <v>1.872807017543858E-2</v>
      </c>
      <c r="H35" s="16">
        <f>G18+F35</f>
        <v>0.5228708963566262</v>
      </c>
      <c r="I35" s="16">
        <f>H35-F35+F19</f>
        <v>0.65664282618118763</v>
      </c>
      <c r="K35" s="21">
        <v>0.57576388888888885</v>
      </c>
      <c r="L35" s="16">
        <f t="shared" si="3"/>
        <v>5.289299253226265E-2</v>
      </c>
      <c r="M35" s="15">
        <f t="shared" si="1"/>
        <v>4569.9545547874932</v>
      </c>
      <c r="N35" s="15">
        <f t="shared" si="4"/>
        <v>5209.7481924577414</v>
      </c>
      <c r="O35" s="16">
        <f t="shared" si="2"/>
        <v>6.0298011486779414E-2</v>
      </c>
    </row>
    <row r="36" spans="2:15" x14ac:dyDescent="0.3">
      <c r="C36" s="20">
        <v>1.1499999999999999</v>
      </c>
      <c r="D36" s="15">
        <f>D19/C36</f>
        <v>11457.391304347828</v>
      </c>
      <c r="E36" s="15">
        <f>D19-D36</f>
        <v>1718.6086956521722</v>
      </c>
      <c r="F36" s="17">
        <f t="shared" si="0"/>
        <v>1.9891304347826065E-2</v>
      </c>
      <c r="H36" s="16">
        <f>G18+F36</f>
        <v>0.52403413052901371</v>
      </c>
      <c r="I36" s="16">
        <f>H36-F36+F19</f>
        <v>0.65664282618118763</v>
      </c>
      <c r="K36" s="21">
        <v>0.57576388888888885</v>
      </c>
      <c r="L36" s="16">
        <f t="shared" si="3"/>
        <v>5.1729758359875144E-2</v>
      </c>
      <c r="M36" s="15">
        <f t="shared" si="1"/>
        <v>4469.4511222932124</v>
      </c>
      <c r="N36" s="15">
        <f t="shared" si="4"/>
        <v>5139.8687906371943</v>
      </c>
      <c r="O36" s="16">
        <f t="shared" si="2"/>
        <v>5.9489222113856412E-2</v>
      </c>
    </row>
    <row r="37" spans="2:15" x14ac:dyDescent="0.3">
      <c r="C37" s="20">
        <v>1.1599999999999999</v>
      </c>
      <c r="D37" s="15">
        <f>D19/C37</f>
        <v>11358.620689655174</v>
      </c>
      <c r="E37" s="15">
        <f>D19-D37</f>
        <v>1817.3793103448261</v>
      </c>
      <c r="F37" s="17">
        <f t="shared" si="0"/>
        <v>2.1034482758620673E-2</v>
      </c>
      <c r="H37" s="16">
        <f>G18+F37</f>
        <v>0.5251773089398083</v>
      </c>
      <c r="I37" s="16">
        <f>H37-F37+F19</f>
        <v>0.65664282618118763</v>
      </c>
      <c r="K37" s="21">
        <v>0.57576388888888885</v>
      </c>
      <c r="L37" s="16">
        <f t="shared" si="3"/>
        <v>5.0586579949080557E-2</v>
      </c>
      <c r="M37" s="15">
        <f t="shared" si="1"/>
        <v>4370.6805076005603</v>
      </c>
      <c r="N37" s="15">
        <f t="shared" si="4"/>
        <v>5069.9893888166498</v>
      </c>
      <c r="O37" s="16">
        <f t="shared" si="2"/>
        <v>5.8680432740933444E-2</v>
      </c>
    </row>
    <row r="38" spans="2:15" x14ac:dyDescent="0.3">
      <c r="C38" s="20">
        <v>1.17</v>
      </c>
      <c r="D38" s="15">
        <f>D19/C38</f>
        <v>11261.538461538463</v>
      </c>
      <c r="E38" s="15">
        <f>D19-D38</f>
        <v>1914.4615384615372</v>
      </c>
      <c r="F38" s="17">
        <f t="shared" si="0"/>
        <v>2.2158119658119643E-2</v>
      </c>
      <c r="H38" s="16">
        <f>G18+F38</f>
        <v>0.52630094583930731</v>
      </c>
      <c r="I38" s="16">
        <f>H38-F38+F19</f>
        <v>0.65664282618118763</v>
      </c>
      <c r="K38" s="21">
        <v>0.57576388888888885</v>
      </c>
      <c r="L38" s="16">
        <f t="shared" si="3"/>
        <v>4.9462943049581543E-2</v>
      </c>
      <c r="M38" s="15">
        <f t="shared" si="1"/>
        <v>4273.5982794838455</v>
      </c>
      <c r="N38" s="15">
        <f t="shared" si="4"/>
        <v>5000.109986996099</v>
      </c>
      <c r="O38" s="16">
        <f t="shared" si="2"/>
        <v>5.7871643368010407E-2</v>
      </c>
    </row>
    <row r="39" spans="2:15" x14ac:dyDescent="0.3">
      <c r="C39" s="20">
        <v>1.18</v>
      </c>
      <c r="D39" s="15">
        <f>D19/C39</f>
        <v>11166.101694915254</v>
      </c>
      <c r="E39" s="15">
        <f>D19-D39</f>
        <v>2009.8983050847455</v>
      </c>
      <c r="F39" s="17">
        <f t="shared" si="0"/>
        <v>2.3262711864406777E-2</v>
      </c>
      <c r="H39" s="16">
        <f>G18+F39</f>
        <v>0.52740553804559442</v>
      </c>
      <c r="I39" s="16">
        <f>H39-F39+F19</f>
        <v>0.65664282618118763</v>
      </c>
      <c r="K39" s="21">
        <v>0.57576388888888885</v>
      </c>
      <c r="L39" s="16">
        <f t="shared" si="3"/>
        <v>4.8358350843294429E-2</v>
      </c>
      <c r="M39" s="15">
        <f t="shared" si="1"/>
        <v>4178.161512860639</v>
      </c>
      <c r="N39" s="15">
        <f t="shared" si="4"/>
        <v>4930.2305851755536</v>
      </c>
      <c r="O39" s="16">
        <f t="shared" si="2"/>
        <v>5.7062853995087426E-2</v>
      </c>
    </row>
    <row r="40" spans="2:15" x14ac:dyDescent="0.3">
      <c r="C40" s="20">
        <v>1.19</v>
      </c>
      <c r="D40" s="15">
        <f>D19/C40</f>
        <v>11072.268907563026</v>
      </c>
      <c r="E40" s="15">
        <f>D19-D40</f>
        <v>2103.731092436974</v>
      </c>
      <c r="F40" s="17">
        <f t="shared" si="0"/>
        <v>2.434873949579831E-2</v>
      </c>
      <c r="H40" s="16">
        <f>G18+F40</f>
        <v>0.52849156567698596</v>
      </c>
      <c r="I40" s="16">
        <f>H40-F40+F19</f>
        <v>0.65664282618118763</v>
      </c>
      <c r="K40" s="21">
        <v>0.57576388888888885</v>
      </c>
      <c r="L40" s="16">
        <f t="shared" si="3"/>
        <v>4.7272323211902889E-2</v>
      </c>
      <c r="M40" s="15">
        <f t="shared" si="1"/>
        <v>4084.3287255084097</v>
      </c>
      <c r="N40" s="15">
        <f t="shared" si="4"/>
        <v>4860.3511833550074</v>
      </c>
      <c r="O40" s="16">
        <f t="shared" si="2"/>
        <v>5.6254064622164437E-2</v>
      </c>
    </row>
    <row r="44" spans="2:15" x14ac:dyDescent="0.3">
      <c r="F44" s="21">
        <v>0.45833333333333331</v>
      </c>
      <c r="G44" s="17">
        <f>F47+F44</f>
        <v>0.50414282618118766</v>
      </c>
    </row>
    <row r="45" spans="2:15" x14ac:dyDescent="0.3">
      <c r="C45">
        <v>1</v>
      </c>
      <c r="D45" s="15">
        <f>C9*C5</f>
        <v>13176</v>
      </c>
      <c r="F45" s="17">
        <f>D45/86400</f>
        <v>0.1525</v>
      </c>
      <c r="G45" s="16"/>
    </row>
    <row r="46" spans="2:15" x14ac:dyDescent="0.3">
      <c r="C46" s="14" t="s">
        <v>61</v>
      </c>
      <c r="D46" s="14" t="s">
        <v>64</v>
      </c>
      <c r="E46" s="14" t="s">
        <v>65</v>
      </c>
      <c r="F46" s="14" t="s">
        <v>66</v>
      </c>
      <c r="H46" s="14" t="s">
        <v>67</v>
      </c>
      <c r="I46" s="14" t="s">
        <v>68</v>
      </c>
      <c r="K46" s="17" t="s">
        <v>63</v>
      </c>
      <c r="L46" t="s">
        <v>69</v>
      </c>
      <c r="M46" s="22" t="s">
        <v>70</v>
      </c>
      <c r="N46" t="s">
        <v>71</v>
      </c>
      <c r="O46" t="s">
        <v>72</v>
      </c>
    </row>
    <row r="47" spans="2:15" x14ac:dyDescent="0.3">
      <c r="B47" t="s">
        <v>42</v>
      </c>
      <c r="C47" s="20">
        <v>0.76900000000000002</v>
      </c>
      <c r="D47" s="15">
        <f>D45/C47</f>
        <v>17133.940182054615</v>
      </c>
      <c r="E47" s="15">
        <f>D47-D45</f>
        <v>3957.9401820546154</v>
      </c>
      <c r="F47" s="17">
        <f t="shared" ref="F47:F74" si="6">E47/86400</f>
        <v>4.5809492847854343E-2</v>
      </c>
      <c r="G47" s="17"/>
      <c r="H47" s="16">
        <f>G44-F47</f>
        <v>0.45833333333333331</v>
      </c>
      <c r="I47" s="16">
        <f>H47+F47+F45</f>
        <v>0.65664282618118763</v>
      </c>
      <c r="K47" s="21">
        <v>0.78164351851851854</v>
      </c>
      <c r="L47" s="16">
        <f>K47-H47</f>
        <v>0.32331018518518523</v>
      </c>
      <c r="M47" s="15">
        <f>L47*86400</f>
        <v>27934.000000000004</v>
      </c>
      <c r="N47" s="15">
        <f>M47*C47</f>
        <v>21481.246000000003</v>
      </c>
      <c r="O47" s="16">
        <f>N47/86400</f>
        <v>0.24862553240740745</v>
      </c>
    </row>
    <row r="48" spans="2:15" x14ac:dyDescent="0.3">
      <c r="B48" t="s">
        <v>132</v>
      </c>
      <c r="C48" s="20">
        <v>0.76900000000000002</v>
      </c>
      <c r="D48" s="15">
        <f>D45/C48</f>
        <v>17133.940182054615</v>
      </c>
      <c r="E48" s="15">
        <f>D48-D45</f>
        <v>3957.9401820546154</v>
      </c>
      <c r="F48" s="17">
        <f t="shared" si="6"/>
        <v>4.5809492847854343E-2</v>
      </c>
      <c r="G48" s="17"/>
      <c r="H48" s="16">
        <f>G44-F48</f>
        <v>0.45833333333333331</v>
      </c>
      <c r="I48" s="16">
        <f>H48+F48+F45</f>
        <v>0.65664282618118763</v>
      </c>
      <c r="K48" s="21">
        <v>0.7284722222222223</v>
      </c>
      <c r="L48" s="16">
        <f>K48-H48</f>
        <v>0.27013888888888898</v>
      </c>
      <c r="M48" s="15">
        <f t="shared" ref="M48:M74" si="7">L48*86400</f>
        <v>23340.000000000007</v>
      </c>
      <c r="N48" s="15">
        <f t="shared" ref="N48:N74" si="8">M48*C48</f>
        <v>17948.460000000006</v>
      </c>
      <c r="O48" s="16">
        <f t="shared" ref="O48:O74" si="9">N48/86400</f>
        <v>0.20773680555555563</v>
      </c>
    </row>
    <row r="49" spans="1:15" x14ac:dyDescent="0.3">
      <c r="B49" t="s">
        <v>141</v>
      </c>
      <c r="C49" s="20">
        <v>0.79600000000000004</v>
      </c>
      <c r="D49" s="15">
        <f>D45/C49</f>
        <v>16552.763819095475</v>
      </c>
      <c r="E49" s="15">
        <f>D49-D45</f>
        <v>3376.7638190954749</v>
      </c>
      <c r="F49" s="17">
        <f t="shared" si="6"/>
        <v>3.9082914572864294E-2</v>
      </c>
      <c r="G49" s="17"/>
      <c r="H49" s="16">
        <f>G44-F49</f>
        <v>0.46505991160832338</v>
      </c>
      <c r="I49" s="16">
        <f>H49+F49+F45</f>
        <v>0.65664282618118763</v>
      </c>
      <c r="K49" s="21">
        <v>0.68819444444444444</v>
      </c>
      <c r="L49" s="16">
        <f t="shared" ref="L49:L74" si="10">K49-H49</f>
        <v>0.22313453283612106</v>
      </c>
      <c r="M49" s="15">
        <f t="shared" si="7"/>
        <v>19278.823637040859</v>
      </c>
      <c r="N49" s="15">
        <f t="shared" si="8"/>
        <v>15345.943615084525</v>
      </c>
      <c r="O49" s="16">
        <f t="shared" si="9"/>
        <v>0.17761508813755236</v>
      </c>
    </row>
    <row r="50" spans="1:15" x14ac:dyDescent="0.3">
      <c r="B50" t="s">
        <v>163</v>
      </c>
      <c r="C50" s="20">
        <v>0.79900000000000004</v>
      </c>
      <c r="D50" s="15">
        <f>D45/C50</f>
        <v>16490.613266583227</v>
      </c>
      <c r="E50" s="15">
        <f>D50-D45</f>
        <v>3314.6132665832265</v>
      </c>
      <c r="F50" s="17">
        <f t="shared" si="6"/>
        <v>3.83635794743429E-2</v>
      </c>
      <c r="G50" s="17"/>
      <c r="H50" s="16">
        <f>G44-F50</f>
        <v>0.46577924670684479</v>
      </c>
      <c r="I50" s="16">
        <f>H50+F50+F45</f>
        <v>0.65664282618118763</v>
      </c>
      <c r="K50" s="21">
        <v>0.69241898148148151</v>
      </c>
      <c r="L50" s="16">
        <f t="shared" si="10"/>
        <v>0.22663973477463673</v>
      </c>
      <c r="M50" s="15">
        <f t="shared" si="7"/>
        <v>19581.673084528615</v>
      </c>
      <c r="N50" s="15">
        <f t="shared" si="8"/>
        <v>15645.756794538363</v>
      </c>
      <c r="O50" s="16">
        <f t="shared" si="9"/>
        <v>0.18108514808493476</v>
      </c>
    </row>
    <row r="51" spans="1:15" x14ac:dyDescent="0.3">
      <c r="B51" t="s">
        <v>100</v>
      </c>
      <c r="C51" s="20">
        <v>0.81399999999999995</v>
      </c>
      <c r="D51" s="15">
        <f>D45/C51</f>
        <v>16186.732186732188</v>
      </c>
      <c r="E51" s="15">
        <f>D51-D45</f>
        <v>3010.732186732188</v>
      </c>
      <c r="F51" s="17">
        <f t="shared" si="6"/>
        <v>3.4846437346437359E-2</v>
      </c>
      <c r="G51" s="17"/>
      <c r="H51" s="16">
        <f>G44-F51</f>
        <v>0.46929638883475033</v>
      </c>
      <c r="I51" s="16">
        <f>H51+F51+F45</f>
        <v>0.65664282618118763</v>
      </c>
      <c r="K51" s="21">
        <v>0.72569444444444453</v>
      </c>
      <c r="L51" s="16">
        <f t="shared" si="10"/>
        <v>0.2563980556096942</v>
      </c>
      <c r="M51" s="15">
        <f t="shared" si="7"/>
        <v>22152.79200467758</v>
      </c>
      <c r="N51" s="15">
        <f t="shared" si="8"/>
        <v>18032.372691807548</v>
      </c>
      <c r="O51" s="16">
        <f t="shared" si="9"/>
        <v>0.20870801726629107</v>
      </c>
    </row>
    <row r="52" spans="1:15" x14ac:dyDescent="0.3">
      <c r="B52" t="s">
        <v>149</v>
      </c>
      <c r="C52" s="20">
        <v>0.81699999999999995</v>
      </c>
      <c r="D52" s="15">
        <f>D45/C52</f>
        <v>16127.294981640149</v>
      </c>
      <c r="E52" s="15">
        <f>D52-D45</f>
        <v>2951.2949816401488</v>
      </c>
      <c r="F52" s="17">
        <f t="shared" si="6"/>
        <v>3.4158506731946169E-2</v>
      </c>
      <c r="G52" s="17"/>
      <c r="H52" s="16">
        <f>G44-F52</f>
        <v>0.46998431944924152</v>
      </c>
      <c r="I52" s="16">
        <f>H52+F52+F45</f>
        <v>0.65664282618118763</v>
      </c>
      <c r="K52" s="21">
        <v>0.69236111111111109</v>
      </c>
      <c r="L52" s="16">
        <f t="shared" si="10"/>
        <v>0.22237679166186958</v>
      </c>
      <c r="M52" s="15">
        <f t="shared" si="7"/>
        <v>19213.35479958553</v>
      </c>
      <c r="N52" s="15">
        <f t="shared" si="8"/>
        <v>15697.310871261378</v>
      </c>
      <c r="O52" s="16">
        <f t="shared" si="9"/>
        <v>0.18168183878774744</v>
      </c>
    </row>
    <row r="53" spans="1:15" x14ac:dyDescent="0.3">
      <c r="B53" t="s">
        <v>41</v>
      </c>
      <c r="C53" s="20">
        <v>0.83299999999999996</v>
      </c>
      <c r="D53" s="15">
        <f>D45/C53</f>
        <v>15817.527010804322</v>
      </c>
      <c r="E53" s="15">
        <f>D53-D45</f>
        <v>2641.5270108043223</v>
      </c>
      <c r="F53" s="17">
        <f t="shared" si="6"/>
        <v>3.0573229291716693E-2</v>
      </c>
      <c r="G53" s="17"/>
      <c r="H53" s="16">
        <f>G44-F53</f>
        <v>0.47356959688947098</v>
      </c>
      <c r="I53" s="16">
        <f>H53+F53+F45</f>
        <v>0.65664282618118763</v>
      </c>
      <c r="K53" s="21">
        <v>0.70947916666666666</v>
      </c>
      <c r="L53" s="16">
        <f t="shared" si="10"/>
        <v>0.23590956977719568</v>
      </c>
      <c r="M53" s="15">
        <f t="shared" si="7"/>
        <v>20382.586828749707</v>
      </c>
      <c r="N53" s="15">
        <f t="shared" si="8"/>
        <v>16978.694828348504</v>
      </c>
      <c r="O53" s="16">
        <f t="shared" si="9"/>
        <v>0.19651267162440397</v>
      </c>
    </row>
    <row r="54" spans="1:15" x14ac:dyDescent="0.3">
      <c r="B54" t="s">
        <v>172</v>
      </c>
      <c r="C54" s="20">
        <v>0.83499999999999996</v>
      </c>
      <c r="D54" s="15">
        <f>D45/C54</f>
        <v>15779.640718562874</v>
      </c>
      <c r="E54" s="15">
        <f>D54-D45</f>
        <v>2603.6407185628741</v>
      </c>
      <c r="F54" s="17">
        <f t="shared" si="6"/>
        <v>3.0134730538922155E-2</v>
      </c>
      <c r="G54" s="17"/>
      <c r="H54" s="16">
        <f>G44-F54</f>
        <v>0.47400809564226554</v>
      </c>
      <c r="I54" s="16">
        <f>H54+F54+F45</f>
        <v>0.65664282618118763</v>
      </c>
      <c r="K54" s="21">
        <v>0.78164351851851854</v>
      </c>
      <c r="L54" s="16">
        <f t="shared" si="10"/>
        <v>0.30763542287625301</v>
      </c>
      <c r="M54" s="15">
        <f t="shared" si="7"/>
        <v>26579.700536508259</v>
      </c>
      <c r="N54" s="15">
        <f t="shared" si="8"/>
        <v>22194.049947984397</v>
      </c>
      <c r="O54" s="16">
        <f t="shared" si="9"/>
        <v>0.25687557810167128</v>
      </c>
    </row>
    <row r="55" spans="1:15" x14ac:dyDescent="0.3">
      <c r="B55" t="s">
        <v>106</v>
      </c>
      <c r="C55" s="20">
        <v>0.84</v>
      </c>
      <c r="D55" s="15">
        <f>D45/C55</f>
        <v>15685.714285714286</v>
      </c>
      <c r="E55" s="15">
        <f>D55-D45</f>
        <v>2509.7142857142862</v>
      </c>
      <c r="F55" s="17">
        <f t="shared" si="6"/>
        <v>2.9047619047619055E-2</v>
      </c>
      <c r="H55" s="16">
        <f>G44-F55</f>
        <v>0.47509520713356862</v>
      </c>
      <c r="I55" s="16">
        <f>H55+F55+F45</f>
        <v>0.65664282618118763</v>
      </c>
      <c r="K55" s="21">
        <v>0.72451388888888879</v>
      </c>
      <c r="L55" s="16">
        <f t="shared" si="10"/>
        <v>0.24941868175532017</v>
      </c>
      <c r="M55" s="15">
        <f t="shared" si="7"/>
        <v>21549.774103659664</v>
      </c>
      <c r="N55" s="15">
        <f t="shared" si="8"/>
        <v>18101.810247074118</v>
      </c>
      <c r="O55" s="16">
        <f t="shared" si="9"/>
        <v>0.20951169267446895</v>
      </c>
    </row>
    <row r="56" spans="1:15" x14ac:dyDescent="0.3">
      <c r="B56" t="s">
        <v>50</v>
      </c>
      <c r="C56" s="20">
        <v>0.86199999999999999</v>
      </c>
      <c r="D56" s="15">
        <f>D45/C56</f>
        <v>15285.38283062645</v>
      </c>
      <c r="E56" s="15">
        <f>D56-D45</f>
        <v>2109.3828306264495</v>
      </c>
      <c r="F56" s="17">
        <f t="shared" si="6"/>
        <v>2.4414153132250573E-2</v>
      </c>
      <c r="H56" s="16">
        <f>G44-F56</f>
        <v>0.47972867304893707</v>
      </c>
      <c r="I56" s="16">
        <f>H56+F56+F45</f>
        <v>0.65664282618118763</v>
      </c>
      <c r="K56" s="36">
        <v>0.69221064814814814</v>
      </c>
      <c r="L56" s="16">
        <f t="shared" si="10"/>
        <v>0.21248197509921107</v>
      </c>
      <c r="M56" s="15">
        <f t="shared" si="7"/>
        <v>18358.442648571836</v>
      </c>
      <c r="N56" s="15">
        <f t="shared" si="8"/>
        <v>15824.977563068922</v>
      </c>
      <c r="O56" s="16">
        <f t="shared" si="9"/>
        <v>0.18315946253551993</v>
      </c>
    </row>
    <row r="57" spans="1:15" x14ac:dyDescent="0.3">
      <c r="B57" t="s">
        <v>167</v>
      </c>
      <c r="C57" s="20">
        <v>0.88100000000000001</v>
      </c>
      <c r="D57" s="15">
        <f>D45/C57</f>
        <v>14955.732122587968</v>
      </c>
      <c r="E57" s="15">
        <f>D57-D45</f>
        <v>1779.7321225879678</v>
      </c>
      <c r="F57" s="17">
        <f t="shared" si="6"/>
        <v>2.059875141884222E-2</v>
      </c>
      <c r="H57" s="16">
        <f>G44-F57</f>
        <v>0.48354407476234545</v>
      </c>
      <c r="I57" s="16">
        <f>H57+F57+F45</f>
        <v>0.65664282618118763</v>
      </c>
      <c r="K57" s="21">
        <v>0.69016203703703705</v>
      </c>
      <c r="L57" s="16">
        <f t="shared" si="10"/>
        <v>0.20661796227469159</v>
      </c>
      <c r="M57" s="15">
        <f t="shared" si="7"/>
        <v>17851.791940533352</v>
      </c>
      <c r="N57" s="15">
        <f t="shared" si="8"/>
        <v>15727.428699609884</v>
      </c>
      <c r="O57" s="16">
        <f t="shared" si="9"/>
        <v>0.18203042476400327</v>
      </c>
    </row>
    <row r="58" spans="1:15" x14ac:dyDescent="0.3">
      <c r="B58" t="s">
        <v>44</v>
      </c>
      <c r="C58" s="20">
        <v>0.89300000000000002</v>
      </c>
      <c r="D58" s="15">
        <f>D45/C58</f>
        <v>14754.759238521836</v>
      </c>
      <c r="E58" s="15">
        <f>D58-D45</f>
        <v>1578.7592385218359</v>
      </c>
      <c r="F58" s="17">
        <f t="shared" si="6"/>
        <v>1.8272676371780507E-2</v>
      </c>
      <c r="H58" s="16">
        <f>G44-F58</f>
        <v>0.48587014980940718</v>
      </c>
      <c r="I58" s="16">
        <f>H58+F58+F45</f>
        <v>0.65664282618118763</v>
      </c>
      <c r="K58" s="21">
        <v>0.69229166666666664</v>
      </c>
      <c r="L58" s="16">
        <f t="shared" si="10"/>
        <v>0.20642151685725946</v>
      </c>
      <c r="M58" s="15">
        <f t="shared" si="7"/>
        <v>17834.819056467219</v>
      </c>
      <c r="N58" s="15">
        <f t="shared" si="8"/>
        <v>15926.493417425227</v>
      </c>
      <c r="O58" s="16">
        <f t="shared" si="9"/>
        <v>0.18433441455353272</v>
      </c>
    </row>
    <row r="59" spans="1:15" x14ac:dyDescent="0.3">
      <c r="A59">
        <v>1</v>
      </c>
      <c r="B59" t="s">
        <v>112</v>
      </c>
      <c r="C59" s="20">
        <v>0.9</v>
      </c>
      <c r="D59" s="15">
        <f>D45/C59</f>
        <v>14640</v>
      </c>
      <c r="E59" s="15">
        <f>D59-D45</f>
        <v>1464</v>
      </c>
      <c r="F59" s="17">
        <f t="shared" si="6"/>
        <v>1.6944444444444446E-2</v>
      </c>
      <c r="H59" s="16">
        <f>G44-F59</f>
        <v>0.48719838173674324</v>
      </c>
      <c r="I59" s="16">
        <f>H59+F59+F45</f>
        <v>0.65664282618118763</v>
      </c>
      <c r="K59" s="21">
        <v>0.67976851851851849</v>
      </c>
      <c r="L59" s="16">
        <f t="shared" si="10"/>
        <v>0.19257013678177526</v>
      </c>
      <c r="M59" s="15">
        <f t="shared" si="7"/>
        <v>16638.059817945381</v>
      </c>
      <c r="N59" s="15">
        <f t="shared" si="8"/>
        <v>14974.253836150843</v>
      </c>
      <c r="O59" s="16">
        <f t="shared" si="9"/>
        <v>0.17331312310359773</v>
      </c>
    </row>
    <row r="60" spans="1:15" x14ac:dyDescent="0.3">
      <c r="B60" t="s">
        <v>93</v>
      </c>
      <c r="C60" s="20">
        <v>0.90200000000000002</v>
      </c>
      <c r="D60" s="15">
        <f>D45/C60</f>
        <v>14607.538802660754</v>
      </c>
      <c r="E60" s="15">
        <f>D60-D45</f>
        <v>1431.5388026607543</v>
      </c>
      <c r="F60" s="17">
        <f t="shared" si="6"/>
        <v>1.6568736141906879E-2</v>
      </c>
      <c r="H60" s="16">
        <f>G44-F60</f>
        <v>0.48757409003928076</v>
      </c>
      <c r="I60" s="16">
        <f>H60+F60+F45</f>
        <v>0.65664282618118763</v>
      </c>
      <c r="K60" s="21">
        <v>0.6880208333333333</v>
      </c>
      <c r="L60" s="16">
        <f t="shared" si="10"/>
        <v>0.20044674329405254</v>
      </c>
      <c r="M60" s="15">
        <f t="shared" si="7"/>
        <v>17318.598620606139</v>
      </c>
      <c r="N60" s="15">
        <f t="shared" si="8"/>
        <v>15621.375955786738</v>
      </c>
      <c r="O60" s="16">
        <f t="shared" si="9"/>
        <v>0.18080296245123539</v>
      </c>
    </row>
    <row r="61" spans="1:15" x14ac:dyDescent="0.3">
      <c r="A61">
        <v>3</v>
      </c>
      <c r="B61" t="s">
        <v>155</v>
      </c>
      <c r="C61" s="20">
        <v>0.92600000000000005</v>
      </c>
      <c r="D61" s="15">
        <f>D45/C61</f>
        <v>14228.941684665226</v>
      </c>
      <c r="E61" s="15">
        <f>D61-D45</f>
        <v>1052.9416846652257</v>
      </c>
      <c r="F61" s="17">
        <f t="shared" si="6"/>
        <v>1.2186825053995667E-2</v>
      </c>
      <c r="H61" s="16">
        <f>G44-F61</f>
        <v>0.49195600112719201</v>
      </c>
      <c r="I61" s="16">
        <f>H61+F61+F45</f>
        <v>0.65664282618118763</v>
      </c>
      <c r="K61" s="21">
        <v>0.68168981481481483</v>
      </c>
      <c r="L61" s="16">
        <f t="shared" si="10"/>
        <v>0.18973381368762282</v>
      </c>
      <c r="M61" s="15">
        <f t="shared" si="7"/>
        <v>16393.001502610612</v>
      </c>
      <c r="N61" s="15">
        <f t="shared" si="8"/>
        <v>15179.919391417428</v>
      </c>
      <c r="O61" s="16">
        <f t="shared" si="9"/>
        <v>0.17569351147473874</v>
      </c>
    </row>
    <row r="62" spans="1:15" x14ac:dyDescent="0.3">
      <c r="B62" t="s">
        <v>6</v>
      </c>
      <c r="C62" s="20">
        <v>0.93200000000000005</v>
      </c>
      <c r="D62" s="15">
        <f>D45/C62</f>
        <v>14137.339055793991</v>
      </c>
      <c r="E62" s="15">
        <f>D62-D45</f>
        <v>961.33905579399107</v>
      </c>
      <c r="F62" s="17">
        <f t="shared" si="6"/>
        <v>1.1126609442060082E-2</v>
      </c>
      <c r="H62" s="16">
        <f>G44-F62</f>
        <v>0.4930162167391276</v>
      </c>
      <c r="I62" s="16">
        <f>H62+F62+F45</f>
        <v>0.65664282618118763</v>
      </c>
      <c r="K62" s="21">
        <v>0.69384259259259251</v>
      </c>
      <c r="L62" s="16">
        <f t="shared" si="10"/>
        <v>0.20082637585346491</v>
      </c>
      <c r="M62" s="15">
        <f t="shared" si="7"/>
        <v>17351.398873739367</v>
      </c>
      <c r="N62" s="15">
        <f t="shared" si="8"/>
        <v>16171.50375032509</v>
      </c>
      <c r="O62" s="16">
        <f t="shared" si="9"/>
        <v>0.18717018229542928</v>
      </c>
    </row>
    <row r="63" spans="1:15" x14ac:dyDescent="0.3">
      <c r="B63" t="s">
        <v>160</v>
      </c>
      <c r="C63" s="20">
        <v>0.94099999999999995</v>
      </c>
      <c r="D63" s="15">
        <f>D45/C63</f>
        <v>14002.125398512222</v>
      </c>
      <c r="E63" s="15">
        <f>D63-D45</f>
        <v>826.12539851222209</v>
      </c>
      <c r="F63" s="17">
        <f t="shared" si="6"/>
        <v>9.561636556854422E-3</v>
      </c>
      <c r="H63" s="16">
        <f>G44-F63</f>
        <v>0.49458118962433323</v>
      </c>
      <c r="I63" s="16">
        <f>H63+F63+F45</f>
        <v>0.65664282618118763</v>
      </c>
      <c r="K63" s="21">
        <v>0.69305555555555554</v>
      </c>
      <c r="L63" s="16">
        <f t="shared" si="10"/>
        <v>0.19847436593122231</v>
      </c>
      <c r="M63" s="15">
        <f t="shared" si="7"/>
        <v>17148.185216457608</v>
      </c>
      <c r="N63" s="15">
        <f t="shared" si="8"/>
        <v>16136.442288686609</v>
      </c>
      <c r="O63" s="16">
        <f t="shared" si="9"/>
        <v>0.18676437834128018</v>
      </c>
    </row>
    <row r="64" spans="1:15" x14ac:dyDescent="0.3">
      <c r="B64" t="s">
        <v>162</v>
      </c>
      <c r="C64" s="20">
        <v>0.94499999999999995</v>
      </c>
      <c r="D64" s="15">
        <f>D45/C64</f>
        <v>13942.857142857143</v>
      </c>
      <c r="E64" s="15">
        <f>D64-D45</f>
        <v>766.85714285714312</v>
      </c>
      <c r="F64" s="17">
        <f t="shared" si="6"/>
        <v>8.8756613756613787E-3</v>
      </c>
      <c r="H64" s="16">
        <f>G44-F64</f>
        <v>0.49526716480552629</v>
      </c>
      <c r="I64" s="16">
        <f>H64+F64+F45</f>
        <v>0.65664282618118763</v>
      </c>
      <c r="K64" s="21">
        <v>0.6947916666666667</v>
      </c>
      <c r="L64" s="16">
        <f t="shared" si="10"/>
        <v>0.1995245018611404</v>
      </c>
      <c r="M64" s="15">
        <f t="shared" si="7"/>
        <v>17238.91696080253</v>
      </c>
      <c r="N64" s="15">
        <f t="shared" si="8"/>
        <v>16290.776527958389</v>
      </c>
      <c r="O64" s="16">
        <f t="shared" si="9"/>
        <v>0.18855065425877765</v>
      </c>
    </row>
    <row r="65" spans="1:15" x14ac:dyDescent="0.3">
      <c r="A65">
        <v>2</v>
      </c>
      <c r="B65" t="s">
        <v>161</v>
      </c>
      <c r="C65" s="20">
        <v>0.97499999999999998</v>
      </c>
      <c r="D65" s="15">
        <f>D45/C65</f>
        <v>13513.846153846154</v>
      </c>
      <c r="E65" s="15">
        <f>D65-D45</f>
        <v>337.84615384615427</v>
      </c>
      <c r="F65" s="17">
        <f t="shared" si="6"/>
        <v>3.9102564102564148E-3</v>
      </c>
      <c r="H65" s="16">
        <f>G44-F65</f>
        <v>0.50023256977093122</v>
      </c>
      <c r="I65" s="16">
        <f>H65+F65+F45</f>
        <v>0.65664282618118763</v>
      </c>
      <c r="K65" s="21">
        <v>0.68003472222222217</v>
      </c>
      <c r="L65" s="16">
        <f t="shared" si="10"/>
        <v>0.17980215245129094</v>
      </c>
      <c r="M65" s="15">
        <f t="shared" si="7"/>
        <v>15534.905971791537</v>
      </c>
      <c r="N65" s="15">
        <f t="shared" si="8"/>
        <v>15146.533322496749</v>
      </c>
      <c r="O65" s="16">
        <f t="shared" si="9"/>
        <v>0.17530709864000868</v>
      </c>
    </row>
    <row r="66" spans="1:15" x14ac:dyDescent="0.3">
      <c r="C66" s="20">
        <v>1</v>
      </c>
      <c r="D66" s="15">
        <f>D45/C66</f>
        <v>13176</v>
      </c>
      <c r="E66" s="15">
        <f>D66-D45</f>
        <v>0</v>
      </c>
      <c r="F66" s="17">
        <f t="shared" si="6"/>
        <v>0</v>
      </c>
      <c r="H66" s="16">
        <f>G44-F66</f>
        <v>0.50414282618118766</v>
      </c>
      <c r="I66" s="16">
        <f>H66+F66+F45</f>
        <v>0.65664282618118763</v>
      </c>
      <c r="K66" s="21">
        <v>0.65664351851851854</v>
      </c>
      <c r="L66" s="16">
        <f t="shared" si="10"/>
        <v>0.15250069233733088</v>
      </c>
      <c r="M66" s="15">
        <f t="shared" si="7"/>
        <v>13176.059817945388</v>
      </c>
      <c r="N66" s="15">
        <f t="shared" si="8"/>
        <v>13176.059817945388</v>
      </c>
      <c r="O66" s="16">
        <f t="shared" si="9"/>
        <v>0.15250069233733088</v>
      </c>
    </row>
    <row r="67" spans="1:15" x14ac:dyDescent="0.3">
      <c r="C67" s="20">
        <v>1</v>
      </c>
      <c r="D67" s="15">
        <f>D45/C67</f>
        <v>13176</v>
      </c>
      <c r="E67" s="15">
        <f>D67-D45</f>
        <v>0</v>
      </c>
      <c r="F67" s="17">
        <f t="shared" si="6"/>
        <v>0</v>
      </c>
      <c r="H67" s="16">
        <f>G44-F67</f>
        <v>0.50414282618118766</v>
      </c>
      <c r="I67" s="16">
        <f>H67+F67+F45</f>
        <v>0.65664282618118763</v>
      </c>
      <c r="K67" s="21">
        <v>0.65664351851851854</v>
      </c>
      <c r="L67" s="16">
        <f t="shared" si="10"/>
        <v>0.15250069233733088</v>
      </c>
      <c r="M67" s="15">
        <f t="shared" si="7"/>
        <v>13176.059817945388</v>
      </c>
      <c r="N67" s="15">
        <f t="shared" si="8"/>
        <v>13176.059817945388</v>
      </c>
      <c r="O67" s="16">
        <f t="shared" si="9"/>
        <v>0.15250069233733088</v>
      </c>
    </row>
    <row r="68" spans="1:15" x14ac:dyDescent="0.3">
      <c r="C68" s="20">
        <v>1</v>
      </c>
      <c r="D68" s="15">
        <f>D45/C68</f>
        <v>13176</v>
      </c>
      <c r="E68" s="15">
        <f>D68-D45</f>
        <v>0</v>
      </c>
      <c r="F68" s="17">
        <f>E68/86400</f>
        <v>0</v>
      </c>
      <c r="H68" s="16">
        <f>G44-F68</f>
        <v>0.50414282618118766</v>
      </c>
      <c r="I68" s="16">
        <f>H68+F68+F45</f>
        <v>0.65664282618118763</v>
      </c>
      <c r="K68" s="21">
        <v>0.65664351851851854</v>
      </c>
      <c r="L68" s="16">
        <f t="shared" si="10"/>
        <v>0.15250069233733088</v>
      </c>
      <c r="M68" s="15">
        <f t="shared" si="7"/>
        <v>13176.059817945388</v>
      </c>
      <c r="N68" s="15">
        <f t="shared" si="8"/>
        <v>13176.059817945388</v>
      </c>
      <c r="O68" s="16">
        <f t="shared" si="9"/>
        <v>0.15250069233733088</v>
      </c>
    </row>
    <row r="69" spans="1:15" x14ac:dyDescent="0.3">
      <c r="C69" s="20">
        <v>1</v>
      </c>
      <c r="D69" s="15">
        <f>D45/C69</f>
        <v>13176</v>
      </c>
      <c r="E69" s="15">
        <f>D69-D45</f>
        <v>0</v>
      </c>
      <c r="F69" s="17">
        <f t="shared" si="6"/>
        <v>0</v>
      </c>
      <c r="H69" s="16">
        <f>G44-F69</f>
        <v>0.50414282618118766</v>
      </c>
      <c r="I69" s="16">
        <f>H69+F69+F45</f>
        <v>0.65664282618118763</v>
      </c>
      <c r="K69" s="21">
        <v>0.65664351851851854</v>
      </c>
      <c r="L69" s="16">
        <f t="shared" si="10"/>
        <v>0.15250069233733088</v>
      </c>
      <c r="M69" s="15">
        <f t="shared" si="7"/>
        <v>13176.059817945388</v>
      </c>
      <c r="N69" s="15">
        <f t="shared" si="8"/>
        <v>13176.059817945388</v>
      </c>
      <c r="O69" s="16">
        <f t="shared" si="9"/>
        <v>0.15250069233733088</v>
      </c>
    </row>
    <row r="70" spans="1:15" x14ac:dyDescent="0.3">
      <c r="C70" s="20">
        <v>1</v>
      </c>
      <c r="D70" s="15">
        <f>D45/C70</f>
        <v>13176</v>
      </c>
      <c r="E70" s="15">
        <f>D70-D45</f>
        <v>0</v>
      </c>
      <c r="F70" s="17">
        <f t="shared" si="6"/>
        <v>0</v>
      </c>
      <c r="H70" s="16">
        <f>G44-F70</f>
        <v>0.50414282618118766</v>
      </c>
      <c r="I70" s="16">
        <f>H70+F70+F45</f>
        <v>0.65664282618118763</v>
      </c>
      <c r="K70" s="21">
        <v>0.57576388888888885</v>
      </c>
      <c r="L70" s="16">
        <f t="shared" si="10"/>
        <v>7.1621062707701189E-2</v>
      </c>
      <c r="M70" s="15">
        <f t="shared" si="7"/>
        <v>6188.0598179453827</v>
      </c>
      <c r="N70" s="15">
        <f t="shared" si="8"/>
        <v>6188.0598179453827</v>
      </c>
      <c r="O70" s="16">
        <f t="shared" si="9"/>
        <v>7.1621062707701189E-2</v>
      </c>
    </row>
    <row r="71" spans="1:15" x14ac:dyDescent="0.3">
      <c r="C71" s="20">
        <v>1</v>
      </c>
      <c r="D71" s="15">
        <f>D45/C71</f>
        <v>13176</v>
      </c>
      <c r="E71" s="15">
        <f>D71-D45</f>
        <v>0</v>
      </c>
      <c r="F71" s="17">
        <f t="shared" si="6"/>
        <v>0</v>
      </c>
      <c r="H71" s="16">
        <f>G44-F71</f>
        <v>0.50414282618118766</v>
      </c>
      <c r="I71" s="16">
        <f>H71+F71+F45</f>
        <v>0.65664282618118763</v>
      </c>
      <c r="K71" s="21">
        <v>0.57576388888888885</v>
      </c>
      <c r="L71" s="16">
        <f t="shared" si="10"/>
        <v>7.1621062707701189E-2</v>
      </c>
      <c r="M71" s="15">
        <f t="shared" si="7"/>
        <v>6188.0598179453827</v>
      </c>
      <c r="N71" s="15">
        <f t="shared" si="8"/>
        <v>6188.0598179453827</v>
      </c>
      <c r="O71" s="16">
        <f t="shared" si="9"/>
        <v>7.1621062707701189E-2</v>
      </c>
    </row>
    <row r="72" spans="1:15" x14ac:dyDescent="0.3">
      <c r="C72" s="20">
        <v>1</v>
      </c>
      <c r="D72" s="15">
        <f>D45/C72</f>
        <v>13176</v>
      </c>
      <c r="E72" s="15">
        <f>D72-D45</f>
        <v>0</v>
      </c>
      <c r="F72" s="17">
        <f t="shared" si="6"/>
        <v>0</v>
      </c>
      <c r="H72" s="16">
        <f>G44-F72</f>
        <v>0.50414282618118766</v>
      </c>
      <c r="I72" s="16">
        <f>H72+F72+F45</f>
        <v>0.65664282618118763</v>
      </c>
      <c r="K72" s="21">
        <v>0.57576388888888885</v>
      </c>
      <c r="L72" s="16">
        <f t="shared" si="10"/>
        <v>7.1621062707701189E-2</v>
      </c>
      <c r="M72" s="15">
        <f t="shared" si="7"/>
        <v>6188.0598179453827</v>
      </c>
      <c r="N72" s="15">
        <f t="shared" si="8"/>
        <v>6188.0598179453827</v>
      </c>
      <c r="O72" s="16">
        <f t="shared" si="9"/>
        <v>7.1621062707701189E-2</v>
      </c>
    </row>
    <row r="73" spans="1:15" x14ac:dyDescent="0.3">
      <c r="C73" s="20">
        <v>1</v>
      </c>
      <c r="D73" s="15">
        <f>D45/C73</f>
        <v>13176</v>
      </c>
      <c r="E73" s="15">
        <f>D73-D45</f>
        <v>0</v>
      </c>
      <c r="F73" s="17">
        <f t="shared" si="6"/>
        <v>0</v>
      </c>
      <c r="H73" s="16">
        <f>G44-F73</f>
        <v>0.50414282618118766</v>
      </c>
      <c r="I73" s="16">
        <f>H73+F73+F45</f>
        <v>0.65664282618118763</v>
      </c>
      <c r="K73" s="21">
        <v>0.57576388888888885</v>
      </c>
      <c r="L73" s="16">
        <f t="shared" si="10"/>
        <v>7.1621062707701189E-2</v>
      </c>
      <c r="M73" s="15">
        <f t="shared" si="7"/>
        <v>6188.0598179453827</v>
      </c>
      <c r="N73" s="15">
        <f t="shared" si="8"/>
        <v>6188.0598179453827</v>
      </c>
      <c r="O73" s="16">
        <f t="shared" si="9"/>
        <v>7.1621062707701189E-2</v>
      </c>
    </row>
    <row r="74" spans="1:15" x14ac:dyDescent="0.3">
      <c r="C74" s="20">
        <v>1</v>
      </c>
      <c r="D74" s="15">
        <f>D45/C74</f>
        <v>13176</v>
      </c>
      <c r="E74" s="15">
        <f>D74-D45</f>
        <v>0</v>
      </c>
      <c r="F74" s="17">
        <f t="shared" si="6"/>
        <v>0</v>
      </c>
      <c r="H74" s="16">
        <f>G44-F74</f>
        <v>0.50414282618118766</v>
      </c>
      <c r="I74" s="16">
        <f>H74+F74+F45</f>
        <v>0.65664282618118763</v>
      </c>
      <c r="K74" s="21">
        <v>0.57576388888888885</v>
      </c>
      <c r="L74" s="16">
        <f t="shared" si="10"/>
        <v>7.1621062707701189E-2</v>
      </c>
      <c r="M74" s="15">
        <f t="shared" si="7"/>
        <v>6188.0598179453827</v>
      </c>
      <c r="N74" s="15">
        <f t="shared" si="8"/>
        <v>6188.0598179453827</v>
      </c>
      <c r="O74" s="16">
        <f t="shared" si="9"/>
        <v>7.1621062707701189E-2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O19"/>
  <sheetViews>
    <sheetView zoomScaleNormal="100" workbookViewId="0">
      <selection activeCell="F20" sqref="F20"/>
    </sheetView>
  </sheetViews>
  <sheetFormatPr defaultColWidth="8.88671875" defaultRowHeight="18" x14ac:dyDescent="0.35"/>
  <cols>
    <col min="1" max="1" width="4.6640625" style="1" customWidth="1"/>
    <col min="2" max="2" width="13.44140625" style="1" customWidth="1"/>
    <col min="3" max="3" width="18.44140625" style="1" customWidth="1"/>
    <col min="4" max="4" width="22.88671875" style="1" customWidth="1"/>
    <col min="5" max="5" width="13" style="1" customWidth="1"/>
    <col min="6" max="7" width="19.109375" style="1" customWidth="1"/>
    <col min="8" max="8" width="28.33203125" style="1" bestFit="1" customWidth="1"/>
    <col min="9" max="9" width="7.6640625" style="1" customWidth="1"/>
    <col min="10" max="10" width="15.44140625" style="1" customWidth="1"/>
    <col min="11" max="11" width="16.44140625" style="1" customWidth="1"/>
    <col min="12" max="12" width="15.44140625" style="1" customWidth="1"/>
    <col min="13" max="13" width="15.109375" style="1" bestFit="1" customWidth="1"/>
    <col min="14" max="14" width="10.44140625" style="1" bestFit="1" customWidth="1"/>
    <col min="15" max="15" width="20.44140625" style="1" customWidth="1"/>
    <col min="16" max="16384" width="8.88671875" style="1"/>
  </cols>
  <sheetData>
    <row r="2" spans="2:15" x14ac:dyDescent="0.35">
      <c r="D2" s="31" t="s">
        <v>77</v>
      </c>
      <c r="E2" s="31"/>
      <c r="F2" s="31"/>
      <c r="G2" s="31"/>
      <c r="H2" s="31"/>
      <c r="I2" s="31"/>
      <c r="J2" s="31"/>
      <c r="K2" s="31"/>
      <c r="L2" s="31"/>
      <c r="M2" s="31"/>
    </row>
    <row r="3" spans="2:15" x14ac:dyDescent="0.35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15" ht="18.600000000000001" thickBot="1" x14ac:dyDescent="0.4"/>
    <row r="5" spans="2:15" ht="18.600000000000001" thickBot="1" x14ac:dyDescent="0.4">
      <c r="B5" s="1" t="s">
        <v>74</v>
      </c>
      <c r="C5" s="6" t="s">
        <v>0</v>
      </c>
      <c r="D5" s="4" t="s">
        <v>9</v>
      </c>
      <c r="E5" s="4" t="s">
        <v>78</v>
      </c>
      <c r="F5" s="4" t="s">
        <v>13</v>
      </c>
      <c r="G5" s="4" t="s">
        <v>14</v>
      </c>
      <c r="H5" s="4" t="s">
        <v>3</v>
      </c>
      <c r="I5" s="2" t="s">
        <v>1</v>
      </c>
      <c r="J5" s="2" t="s">
        <v>4</v>
      </c>
      <c r="K5" s="5" t="s">
        <v>63</v>
      </c>
      <c r="L5" s="5" t="s">
        <v>5</v>
      </c>
      <c r="M5" s="5" t="s">
        <v>2</v>
      </c>
      <c r="N5" s="6" t="s">
        <v>8</v>
      </c>
      <c r="O5" s="6" t="s">
        <v>55</v>
      </c>
    </row>
    <row r="6" spans="2:15" x14ac:dyDescent="0.35">
      <c r="B6" s="1">
        <f>'Sail Arena'!A2</f>
        <v>25098</v>
      </c>
      <c r="C6" s="11">
        <f>'Sail Arena'!I2</f>
        <v>0</v>
      </c>
      <c r="D6" s="11">
        <f>'Sail Arena'!H2</f>
        <v>0</v>
      </c>
      <c r="E6" s="11">
        <f>'Sail Arena'!J2</f>
        <v>0</v>
      </c>
      <c r="F6" s="11" t="str">
        <f>'Sail Arena'!B2</f>
        <v>Jan</v>
      </c>
      <c r="G6" s="11" t="str">
        <f>'Sail Arena'!C2</f>
        <v>Gustavsson</v>
      </c>
      <c r="H6" s="11">
        <f>'Sail Arena'!G2</f>
        <v>0</v>
      </c>
      <c r="I6" s="12">
        <f>'Sail Arena'!K2</f>
        <v>0</v>
      </c>
      <c r="J6" s="27">
        <v>0.44153671255334248</v>
      </c>
      <c r="K6" s="27">
        <v>0.55366898148148147</v>
      </c>
      <c r="L6" s="18">
        <v>0.11213226892813899</v>
      </c>
      <c r="M6" s="18">
        <v>0.10562859733030693</v>
      </c>
      <c r="N6" s="13"/>
      <c r="O6" s="23">
        <f>'Sail Arena'!F2</f>
        <v>0</v>
      </c>
    </row>
    <row r="7" spans="2:15" x14ac:dyDescent="0.35">
      <c r="B7" s="1">
        <f>'Sail Arena'!A3</f>
        <v>25104</v>
      </c>
      <c r="C7" s="11">
        <f>'Sail Arena'!I3</f>
        <v>0</v>
      </c>
      <c r="D7" s="11">
        <f>'Sail Arena'!H3</f>
        <v>0</v>
      </c>
      <c r="E7" s="11">
        <f>'Sail Arena'!J3</f>
        <v>0</v>
      </c>
      <c r="F7" s="11" t="str">
        <f>'Sail Arena'!B3</f>
        <v>Anders</v>
      </c>
      <c r="G7" s="11" t="str">
        <f>'Sail Arena'!C3</f>
        <v>Hoegstroem</v>
      </c>
      <c r="H7" s="11">
        <f>'Sail Arena'!G3</f>
        <v>0</v>
      </c>
      <c r="I7" s="12">
        <f>'Sail Arena'!K3</f>
        <v>0.94099999999999995</v>
      </c>
      <c r="J7" s="28">
        <v>0.4403335648624917</v>
      </c>
      <c r="K7" s="28">
        <v>0.55366898148148147</v>
      </c>
      <c r="L7" s="19">
        <v>0.11333541661898977</v>
      </c>
      <c r="M7" s="19">
        <v>0.10562860828889849</v>
      </c>
      <c r="N7" s="3"/>
      <c r="O7" s="23">
        <f>'Sail Arena'!F3</f>
        <v>0</v>
      </c>
    </row>
    <row r="8" spans="2:15" x14ac:dyDescent="0.35">
      <c r="B8" s="1">
        <f>'Sail Arena'!A4</f>
        <v>25134</v>
      </c>
      <c r="C8" s="11">
        <f>'Sail Arena'!I4</f>
        <v>21</v>
      </c>
      <c r="D8" s="11" t="str">
        <f>'Sail Arena'!H4</f>
        <v>Urväär</v>
      </c>
      <c r="E8" s="11" t="str">
        <f>'Sail Arena'!J4</f>
        <v>SHB</v>
      </c>
      <c r="F8" s="11" t="str">
        <f>'Sail Arena'!B4</f>
        <v>Jenny</v>
      </c>
      <c r="G8" s="11" t="str">
        <f>'Sail Arena'!C4</f>
        <v>Gustavsson</v>
      </c>
      <c r="H8" s="11" t="str">
        <f>'Sail Arena'!G4</f>
        <v>Rapid</v>
      </c>
      <c r="I8" s="12">
        <f>'Sail Arena'!K4</f>
        <v>0.90200000000000002</v>
      </c>
      <c r="J8" s="28">
        <v>0.43847964153951224</v>
      </c>
      <c r="K8" s="28">
        <v>0.55366898148148147</v>
      </c>
      <c r="L8" s="19">
        <v>0.11518933994196923</v>
      </c>
      <c r="M8" s="19">
        <v>0.10562862472678577</v>
      </c>
      <c r="N8" s="3"/>
      <c r="O8" s="23">
        <f>'Sail Arena'!F4</f>
        <v>707476029</v>
      </c>
    </row>
    <row r="9" spans="2:15" x14ac:dyDescent="0.35">
      <c r="B9" s="1">
        <f>'Sail Arena'!A5</f>
        <v>25228</v>
      </c>
      <c r="C9" s="11">
        <f>'Sail Arena'!I5</f>
        <v>6031</v>
      </c>
      <c r="D9" s="11" t="str">
        <f>'Sail Arena'!H5</f>
        <v>BOJ</v>
      </c>
      <c r="E9" s="11" t="str">
        <f>'Sail Arena'!J5</f>
        <v>Hampetorp</v>
      </c>
      <c r="F9" s="11" t="str">
        <f>'Sail Arena'!B5</f>
        <v>Aurelie</v>
      </c>
      <c r="G9" s="11" t="str">
        <f>'Sail Arena'!C5</f>
        <v>Allard</v>
      </c>
      <c r="H9" s="11" t="str">
        <f>'Sail Arena'!G5</f>
        <v>Maxi 77</v>
      </c>
      <c r="I9" s="12">
        <f>'Sail Arena'!K5</f>
        <v>0</v>
      </c>
      <c r="J9" s="28">
        <v>0.42671138788194557</v>
      </c>
      <c r="K9" s="28">
        <v>0.55366898148148147</v>
      </c>
      <c r="L9" s="19">
        <v>0.1269575935995359</v>
      </c>
      <c r="M9" s="19">
        <v>0.10562871787481387</v>
      </c>
      <c r="N9" s="3"/>
      <c r="O9" s="23">
        <f>'Sail Arena'!F5</f>
        <v>46766064398</v>
      </c>
    </row>
    <row r="10" spans="2:15" x14ac:dyDescent="0.35">
      <c r="B10" s="1">
        <f>'Sail Arena'!A6</f>
        <v>25251</v>
      </c>
      <c r="C10" s="11">
        <f>'Sail Arena'!I6</f>
        <v>516</v>
      </c>
      <c r="D10" s="11" t="str">
        <f>'Sail Arena'!H6</f>
        <v>Amalia</v>
      </c>
      <c r="E10" s="11" t="str">
        <f>'Sail Arena'!J6</f>
        <v>Hampetorp</v>
      </c>
      <c r="F10" s="11" t="str">
        <f>'Sail Arena'!B6</f>
        <v>Mats</v>
      </c>
      <c r="G10" s="11" t="str">
        <f>'Sail Arena'!C6</f>
        <v>Torstensson</v>
      </c>
      <c r="H10" s="11" t="str">
        <f>'Sail Arena'!G6</f>
        <v>Maxi 84</v>
      </c>
      <c r="I10" s="12">
        <f>'Sail Arena'!K6</f>
        <v>0</v>
      </c>
      <c r="J10" s="28">
        <v>0.44477355194926432</v>
      </c>
      <c r="K10" s="28">
        <v>0.55366898148148147</v>
      </c>
      <c r="L10" s="19">
        <v>0.10889542953221715</v>
      </c>
      <c r="M10" s="19">
        <v>0.10562856664625062</v>
      </c>
      <c r="N10" s="3"/>
      <c r="O10" s="23">
        <f>'Sail Arena'!F6</f>
        <v>703225814</v>
      </c>
    </row>
    <row r="11" spans="2:15" x14ac:dyDescent="0.35">
      <c r="B11" s="1">
        <f>'Sail Arena'!A7</f>
        <v>25255</v>
      </c>
      <c r="C11" s="11">
        <f>'Sail Arena'!I7</f>
        <v>830</v>
      </c>
      <c r="D11" s="11" t="str">
        <f>'Sail Arena'!H7</f>
        <v>Wide</v>
      </c>
      <c r="E11" s="11" t="str">
        <f>'Sail Arena'!J7</f>
        <v>SHB Hjälmaren</v>
      </c>
      <c r="F11" s="11" t="str">
        <f>'Sail Arena'!B7</f>
        <v>Johan</v>
      </c>
      <c r="G11" s="11" t="str">
        <f>'Sail Arena'!C7</f>
        <v>Widestrand</v>
      </c>
      <c r="H11" s="11" t="str">
        <f>'Sail Arena'!G7</f>
        <v>Express</v>
      </c>
      <c r="I11" s="12">
        <f>'Sail Arena'!K7</f>
        <v>0</v>
      </c>
      <c r="J11" s="28">
        <v>0.43363640730696501</v>
      </c>
      <c r="K11" s="28">
        <v>0.55366898148148147</v>
      </c>
      <c r="L11" s="19">
        <v>0.12003257417451646</v>
      </c>
      <c r="M11" s="19">
        <v>0.10562866527357448</v>
      </c>
      <c r="N11" s="3"/>
      <c r="O11" s="23">
        <f>'Sail Arena'!F7</f>
        <v>707167806</v>
      </c>
    </row>
    <row r="12" spans="2:15" x14ac:dyDescent="0.35">
      <c r="B12" s="1">
        <f>'Sail Arena'!A8</f>
        <v>25261</v>
      </c>
      <c r="C12" s="11">
        <f>'Sail Arena'!I8</f>
        <v>98</v>
      </c>
      <c r="D12" s="11" t="str">
        <f>'Sail Arena'!H8</f>
        <v>Camelia</v>
      </c>
      <c r="E12" s="11">
        <f>'Sail Arena'!J8</f>
        <v>0</v>
      </c>
      <c r="F12" s="11" t="str">
        <f>'Sail Arena'!B8</f>
        <v>Pontus</v>
      </c>
      <c r="G12" s="11" t="str">
        <f>'Sail Arena'!C8</f>
        <v xml:space="preserve">Bengtsson </v>
      </c>
      <c r="H12" s="11" t="str">
        <f>'Sail Arena'!G8</f>
        <v>Compis 28</v>
      </c>
      <c r="I12" s="12">
        <f>'Sail Arena'!K8</f>
        <v>0.86199999999999999</v>
      </c>
      <c r="J12" s="28">
        <v>0.43498510022869163</v>
      </c>
      <c r="K12" s="28">
        <v>0.55366898148148147</v>
      </c>
      <c r="L12" s="19">
        <v>0.11868388125278984</v>
      </c>
      <c r="M12" s="19">
        <v>0.10562865431498296</v>
      </c>
      <c r="N12" s="3"/>
      <c r="O12" s="23" t="str">
        <f>'Sail Arena'!F8</f>
        <v>070-3338186</v>
      </c>
    </row>
    <row r="13" spans="2:15" x14ac:dyDescent="0.35">
      <c r="B13" s="1">
        <f>'Sail Arena'!A9</f>
        <v>25272</v>
      </c>
      <c r="C13" s="11">
        <f>'Sail Arena'!I9</f>
        <v>0</v>
      </c>
      <c r="D13" s="11">
        <f>'Sail Arena'!H9</f>
        <v>0</v>
      </c>
      <c r="E13" s="11">
        <f>'Sail Arena'!J9</f>
        <v>0</v>
      </c>
      <c r="F13" s="11" t="str">
        <f>'Sail Arena'!B9</f>
        <v>Lars</v>
      </c>
      <c r="G13" s="11" t="str">
        <f>'Sail Arena'!C9</f>
        <v>Jakobsson</v>
      </c>
      <c r="H13" s="11">
        <f>'Sail Arena'!G9</f>
        <v>0</v>
      </c>
      <c r="I13" s="12">
        <f>'Sail Arena'!K9</f>
        <v>0</v>
      </c>
      <c r="J13" s="28">
        <v>0.43682314190962884</v>
      </c>
      <c r="K13" s="28">
        <v>0.55366898148148147</v>
      </c>
      <c r="L13" s="19">
        <v>0.11684583957185263</v>
      </c>
      <c r="M13" s="19">
        <v>0.10562863897295478</v>
      </c>
      <c r="N13" s="3"/>
      <c r="O13" s="23">
        <f>'Sail Arena'!F9</f>
        <v>0</v>
      </c>
    </row>
    <row r="14" spans="2:15" x14ac:dyDescent="0.35">
      <c r="B14" s="1">
        <f>'Sail Arena'!A10</f>
        <v>25273</v>
      </c>
      <c r="C14" s="11">
        <f>'Sail Arena'!I10</f>
        <v>0</v>
      </c>
      <c r="D14" s="11" t="str">
        <f>'Sail Arena'!H10</f>
        <v xml:space="preserve">Carat </v>
      </c>
      <c r="E14" s="11" t="str">
        <f>'Sail Arena'!J10</f>
        <v xml:space="preserve">SHB </v>
      </c>
      <c r="F14" s="11" t="str">
        <f>'Sail Arena'!B10</f>
        <v>Mats</v>
      </c>
      <c r="G14" s="11" t="str">
        <f>'Sail Arena'!C10</f>
        <v>Kreu</v>
      </c>
      <c r="H14" s="11" t="str">
        <f>'Sail Arena'!G10</f>
        <v>J80</v>
      </c>
      <c r="I14" s="12">
        <f>'Sail Arena'!K10</f>
        <v>0.97499999999999998</v>
      </c>
      <c r="J14" s="28">
        <v>0.42358432656522915</v>
      </c>
      <c r="K14" s="28">
        <v>0.55366898148148147</v>
      </c>
      <c r="L14" s="19">
        <v>0.13008465491625232</v>
      </c>
      <c r="M14" s="19">
        <v>0.10562873979199688</v>
      </c>
      <c r="N14" s="3"/>
      <c r="O14" s="23">
        <f>'Sail Arena'!F10</f>
        <v>707811411</v>
      </c>
    </row>
    <row r="15" spans="2:15" x14ac:dyDescent="0.35">
      <c r="B15" s="1">
        <f>'Sail Arena'!A11</f>
        <v>25292</v>
      </c>
      <c r="C15" s="11">
        <f>'Sail Arena'!I11</f>
        <v>435</v>
      </c>
      <c r="D15" s="11" t="str">
        <f>'Sail Arena'!H11</f>
        <v xml:space="preserve">Olsson </v>
      </c>
      <c r="E15" s="11">
        <f>'Sail Arena'!J11</f>
        <v>0</v>
      </c>
      <c r="F15" s="11" t="str">
        <f>'Sail Arena'!B11</f>
        <v>Leif</v>
      </c>
      <c r="G15" s="11" t="str">
        <f>'Sail Arena'!C11</f>
        <v>Gödecke</v>
      </c>
      <c r="H15" s="11" t="str">
        <f>'Sail Arena'!G11</f>
        <v>Ohlson 22</v>
      </c>
      <c r="I15" s="12">
        <f>'Sail Arena'!K11</f>
        <v>0.76900000000000002</v>
      </c>
      <c r="J15" s="28">
        <v>0.43112990375637794</v>
      </c>
      <c r="K15" s="28">
        <v>0.55366898148148147</v>
      </c>
      <c r="L15" s="19">
        <v>0.12253907772510353</v>
      </c>
      <c r="M15" s="19">
        <v>0.10562868499903924</v>
      </c>
      <c r="N15" s="3"/>
      <c r="O15" s="23">
        <f>'Sail Arena'!F11</f>
        <v>46705835206</v>
      </c>
    </row>
    <row r="16" spans="2:15" x14ac:dyDescent="0.35">
      <c r="B16" s="1">
        <f>'Sail Arena'!A12</f>
        <v>25293</v>
      </c>
      <c r="C16" s="11">
        <f>'Sail Arena'!I12</f>
        <v>204</v>
      </c>
      <c r="D16" s="11" t="str">
        <f>'Sail Arena'!H12</f>
        <v>Kajsa</v>
      </c>
      <c r="E16" s="11" t="str">
        <f>'Sail Arena'!J12</f>
        <v>SSH</v>
      </c>
      <c r="F16" s="11" t="str">
        <f>'Sail Arena'!B12</f>
        <v>Erik</v>
      </c>
      <c r="G16" s="11" t="str">
        <f>'Sail Arena'!C12</f>
        <v>Nordin</v>
      </c>
      <c r="H16" s="11" t="str">
        <f>'Sail Arena'!G12</f>
        <v xml:space="preserve">Albin Cirrus </v>
      </c>
      <c r="I16" s="12">
        <f>'Sail Arena'!K12</f>
        <v>0.83299999999999996</v>
      </c>
      <c r="J16" s="28">
        <v>0.41666666666666669</v>
      </c>
      <c r="K16" s="28">
        <v>0.55366898148148147</v>
      </c>
      <c r="L16" s="19">
        <v>0.13700231481481479</v>
      </c>
      <c r="M16" s="19">
        <v>0.10562878472222222</v>
      </c>
      <c r="N16" s="3"/>
      <c r="O16" s="23">
        <f>'Sail Arena'!F12</f>
        <v>703258127</v>
      </c>
    </row>
    <row r="17" spans="9:15" x14ac:dyDescent="0.35">
      <c r="I17" s="7"/>
      <c r="J17" s="8"/>
      <c r="K17" s="8"/>
      <c r="L17" s="9"/>
      <c r="M17" s="9"/>
      <c r="N17" s="7"/>
      <c r="O17" s="7"/>
    </row>
    <row r="18" spans="9:15" x14ac:dyDescent="0.35">
      <c r="I18" s="7"/>
      <c r="J18" s="8"/>
      <c r="K18" s="8"/>
      <c r="L18" s="9"/>
      <c r="M18" s="9"/>
      <c r="N18" s="7"/>
      <c r="O18" s="7"/>
    </row>
    <row r="19" spans="9:15" x14ac:dyDescent="0.35">
      <c r="I19" s="7"/>
      <c r="J19" s="8"/>
      <c r="K19" s="8"/>
      <c r="L19" s="7"/>
      <c r="M19" s="7"/>
      <c r="N19" s="7"/>
      <c r="O19" s="7"/>
    </row>
  </sheetData>
  <autoFilter ref="B5:O5" xr:uid="{00000000-0009-0000-0000-000003000000}">
    <sortState xmlns:xlrd2="http://schemas.microsoft.com/office/spreadsheetml/2017/richdata2" ref="B6:O16">
      <sortCondition ref="B5"/>
    </sortState>
  </autoFilter>
  <mergeCells count="1">
    <mergeCell ref="D2:M3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Mass-start</vt:lpstr>
      <vt:lpstr>Sail Arena</vt:lpstr>
      <vt:lpstr>Jaktstartsberäkning</vt:lpstr>
      <vt:lpstr>Jaktstartslista</vt:lpstr>
      <vt:lpstr>Jaktstartslista!Utskriftsområde</vt:lpstr>
      <vt:lpstr>'Mass-start'!Utskriftsområde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 Lejon</dc:creator>
  <cp:lastModifiedBy>Love Lejon</cp:lastModifiedBy>
  <cp:lastPrinted>2022-06-11T06:33:04Z</cp:lastPrinted>
  <dcterms:created xsi:type="dcterms:W3CDTF">2021-06-16T16:31:04Z</dcterms:created>
  <dcterms:modified xsi:type="dcterms:W3CDTF">2022-09-24T16:40:12Z</dcterms:modified>
</cp:coreProperties>
</file>