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s\Desktop\"/>
    </mc:Choice>
  </mc:AlternateContent>
  <xr:revisionPtr revIDLastSave="0" documentId="8_{87656772-0AE3-4559-87C7-42AB22790FD5}" xr6:coauthVersionLast="47" xr6:coauthVersionMax="47" xr10:uidLastSave="{00000000-0000-0000-0000-000000000000}"/>
  <bookViews>
    <workbookView xWindow="-110" yWindow="-110" windowWidth="19420" windowHeight="11500" xr2:uid="{B96ECEAA-CDF8-4C69-BABB-8B7CF73E9D78}"/>
  </bookViews>
  <sheets>
    <sheet name="HSS regatta 2026" sheetId="2" r:id="rId1"/>
  </sheets>
  <definedNames>
    <definedName name="_xlnm._FilterDatabase" localSheetId="0" hidden="1">'HSS regatta 2026'!$A$1:$L$1</definedName>
  </definedNames>
  <calcPr calcId="0"/>
</workbook>
</file>

<file path=xl/calcChain.xml><?xml version="1.0" encoding="utf-8"?>
<calcChain xmlns="http://schemas.openxmlformats.org/spreadsheetml/2006/main">
  <c r="I3" i="2" l="1"/>
  <c r="I4" i="2"/>
  <c r="I5" i="2"/>
  <c r="I7" i="2"/>
  <c r="I9" i="2"/>
  <c r="I10" i="2"/>
  <c r="I12" i="2"/>
  <c r="I13" i="2"/>
  <c r="I15" i="2"/>
  <c r="I16" i="2"/>
  <c r="I17" i="2"/>
  <c r="I19" i="2"/>
  <c r="I20" i="2"/>
  <c r="I21" i="2"/>
  <c r="I23" i="2"/>
  <c r="I24" i="2"/>
  <c r="I26" i="2"/>
  <c r="I2" i="2"/>
  <c r="S3" i="2"/>
  <c r="S4" i="2"/>
  <c r="S5" i="2"/>
  <c r="S7" i="2"/>
  <c r="S9" i="2"/>
  <c r="S10" i="2"/>
  <c r="S12" i="2"/>
  <c r="S13" i="2"/>
  <c r="S15" i="2"/>
  <c r="S16" i="2"/>
  <c r="S17" i="2"/>
  <c r="S2" i="2"/>
  <c r="P12" i="2"/>
  <c r="Q12" i="2" s="1"/>
  <c r="P2" i="2"/>
  <c r="Q2" i="2" s="1"/>
  <c r="P10" i="2"/>
  <c r="Q10" i="2" s="1"/>
  <c r="P4" i="2"/>
  <c r="Q4" i="2" s="1"/>
  <c r="P9" i="2"/>
  <c r="Q9" i="2" s="1"/>
  <c r="P7" i="2"/>
  <c r="Q7" i="2" s="1"/>
  <c r="P17" i="2"/>
  <c r="Q17" i="2" s="1"/>
  <c r="P15" i="2"/>
  <c r="Q15" i="2" s="1"/>
  <c r="P13" i="2"/>
  <c r="Q13" i="2" s="1"/>
  <c r="P16" i="2"/>
  <c r="Q16" i="2" s="1"/>
  <c r="L4" i="2"/>
  <c r="M4" i="2" s="1"/>
  <c r="L10" i="2"/>
  <c r="M10" i="2" s="1"/>
  <c r="L2" i="2"/>
  <c r="M2" i="2" s="1"/>
  <c r="L9" i="2"/>
  <c r="M9" i="2" s="1"/>
  <c r="L13" i="2"/>
  <c r="M13" i="2" s="1"/>
  <c r="L7" i="2"/>
  <c r="M7" i="2" s="1"/>
  <c r="L12" i="2"/>
  <c r="M12" i="2" s="1"/>
  <c r="L15" i="2"/>
  <c r="M15" i="2" s="1"/>
  <c r="L17" i="2"/>
  <c r="M17" i="2" s="1"/>
  <c r="L16" i="2"/>
  <c r="M16" i="2" s="1"/>
</calcChain>
</file>

<file path=xl/sharedStrings.xml><?xml version="1.0" encoding="utf-8"?>
<sst xmlns="http://schemas.openxmlformats.org/spreadsheetml/2006/main" count="91" uniqueCount="62">
  <si>
    <t>Förnamn</t>
  </si>
  <si>
    <t>Efternamn</t>
  </si>
  <si>
    <t>Klubb</t>
  </si>
  <si>
    <t>Segelnummer</t>
  </si>
  <si>
    <t>Walter</t>
  </si>
  <si>
    <t>Berntsson</t>
  </si>
  <si>
    <t>RÖSS</t>
  </si>
  <si>
    <t>Emmy</t>
  </si>
  <si>
    <t>Nizén</t>
  </si>
  <si>
    <t>Ture</t>
  </si>
  <si>
    <t>Westberg</t>
  </si>
  <si>
    <t>LDSS</t>
  </si>
  <si>
    <t>Viktor</t>
  </si>
  <si>
    <t>Sigurdsson</t>
  </si>
  <si>
    <t>Hjuviks Båtklubb</t>
  </si>
  <si>
    <t>Klara</t>
  </si>
  <si>
    <t>HSS</t>
  </si>
  <si>
    <t>Molly</t>
  </si>
  <si>
    <t>Ottosson</t>
  </si>
  <si>
    <t>KKKK</t>
  </si>
  <si>
    <t>Ellen</t>
  </si>
  <si>
    <t>Löwenbeck</t>
  </si>
  <si>
    <t>Max</t>
  </si>
  <si>
    <t>Svante</t>
  </si>
  <si>
    <t>Bengtsson</t>
  </si>
  <si>
    <t>Klass</t>
  </si>
  <si>
    <t>ILCA 7</t>
  </si>
  <si>
    <t xml:space="preserve">Olle </t>
  </si>
  <si>
    <t>Johansson</t>
  </si>
  <si>
    <t>Lovis</t>
  </si>
  <si>
    <t>Lysekil</t>
  </si>
  <si>
    <t>ILCA 6</t>
  </si>
  <si>
    <t>R1</t>
  </si>
  <si>
    <t>R2</t>
  </si>
  <si>
    <t>Totalt</t>
  </si>
  <si>
    <t>SRS</t>
  </si>
  <si>
    <t>ILCA 4</t>
  </si>
  <si>
    <t>E-Jolle</t>
  </si>
  <si>
    <t>Daniel</t>
  </si>
  <si>
    <t>Thowsen</t>
  </si>
  <si>
    <t>Opti A</t>
  </si>
  <si>
    <t>Opti B</t>
  </si>
  <si>
    <t xml:space="preserve">Carl </t>
  </si>
  <si>
    <t>Elin</t>
  </si>
  <si>
    <t>2Kr</t>
  </si>
  <si>
    <t>Tid</t>
  </si>
  <si>
    <t>Opti C</t>
  </si>
  <si>
    <t xml:space="preserve">Anton </t>
  </si>
  <si>
    <t>Peter</t>
  </si>
  <si>
    <t>Hardå</t>
  </si>
  <si>
    <t>Vidar</t>
  </si>
  <si>
    <t>Noah</t>
  </si>
  <si>
    <t>Zaar</t>
  </si>
  <si>
    <t>von Unge</t>
  </si>
  <si>
    <t>SRS tid</t>
  </si>
  <si>
    <t>SRS resultat</t>
  </si>
  <si>
    <t>SRS Resultat</t>
  </si>
  <si>
    <t>SRS tot</t>
  </si>
  <si>
    <t>Start</t>
  </si>
  <si>
    <t>Alingsås SS</t>
  </si>
  <si>
    <t>HjBK</t>
  </si>
  <si>
    <t>Placering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</si>
</sst>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0" xfId="0" applyFont="1" applyFill="1"/>
    <xf numFmtId="165" fontId="0" fillId="0" borderId="0" xfId="0" applyNumberFormat="1"/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DA09-9563-47A4-8C27-A884D11D644C}">
  <dimension ref="A1:S26"/>
  <sheetViews>
    <sheetView tabSelected="1" workbookViewId="0">
      <selection activeCell="C14" sqref="C14"/>
    </sheetView>
  </sheetViews>
  <sheetFormatPr defaultRowHeight="14.5" x14ac:dyDescent="0.35"/>
  <cols>
    <col min="1" max="1" width="8.26953125" bestFit="1" customWidth="1"/>
    <col min="2" max="2" width="9.90625" bestFit="1" customWidth="1"/>
    <col min="3" max="3" width="14.1796875" bestFit="1" customWidth="1"/>
    <col min="4" max="4" width="8.81640625" bestFit="1" customWidth="1"/>
    <col min="5" max="5" width="5.6328125" style="4" customWidth="1"/>
    <col min="6" max="6" width="12.453125" bestFit="1" customWidth="1"/>
    <col min="7" max="8" width="3" style="8" bestFit="1" customWidth="1"/>
    <col min="9" max="9" width="5.54296875" style="8" bestFit="1" customWidth="1"/>
    <col min="10" max="10" width="8.7265625" style="8"/>
    <col min="13" max="13" width="10.90625" bestFit="1" customWidth="1"/>
    <col min="14" max="14" width="10.90625" style="8" customWidth="1"/>
    <col min="18" max="18" width="11.54296875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25</v>
      </c>
      <c r="E1" s="3" t="s">
        <v>58</v>
      </c>
      <c r="F1" s="1" t="s">
        <v>3</v>
      </c>
      <c r="G1" s="5" t="s">
        <v>32</v>
      </c>
      <c r="H1" s="5" t="s">
        <v>33</v>
      </c>
      <c r="I1" s="5" t="s">
        <v>34</v>
      </c>
      <c r="J1" s="5" t="s">
        <v>61</v>
      </c>
      <c r="K1" s="1" t="s">
        <v>35</v>
      </c>
      <c r="L1" s="1" t="s">
        <v>45</v>
      </c>
      <c r="M1" s="1" t="s">
        <v>54</v>
      </c>
      <c r="N1" s="5" t="s">
        <v>55</v>
      </c>
      <c r="O1" s="1" t="s">
        <v>35</v>
      </c>
      <c r="P1" s="1" t="s">
        <v>54</v>
      </c>
      <c r="Q1" s="1" t="s">
        <v>55</v>
      </c>
      <c r="R1" s="1" t="s">
        <v>56</v>
      </c>
      <c r="S1" s="1" t="s">
        <v>57</v>
      </c>
    </row>
    <row r="2" spans="1:19" x14ac:dyDescent="0.35">
      <c r="A2" t="s">
        <v>47</v>
      </c>
      <c r="B2" t="s">
        <v>13</v>
      </c>
      <c r="C2" t="s">
        <v>16</v>
      </c>
      <c r="D2" t="s">
        <v>44</v>
      </c>
      <c r="E2" s="4">
        <v>1</v>
      </c>
      <c r="F2" s="9"/>
      <c r="G2" s="8">
        <v>1</v>
      </c>
      <c r="H2" s="8">
        <v>1</v>
      </c>
      <c r="I2" s="8">
        <f>H2+G2</f>
        <v>2</v>
      </c>
      <c r="J2" s="8">
        <v>1</v>
      </c>
      <c r="K2">
        <v>0.74399999999999999</v>
      </c>
      <c r="L2">
        <f>35*60+10</f>
        <v>2110</v>
      </c>
      <c r="M2" s="2">
        <f>L2*K2</f>
        <v>1569.84</v>
      </c>
      <c r="N2" s="6">
        <v>8</v>
      </c>
      <c r="O2">
        <v>0.74399999999999999</v>
      </c>
      <c r="P2">
        <f>37*60+30</f>
        <v>2250</v>
      </c>
      <c r="Q2" s="2">
        <f>P2*O2</f>
        <v>1674</v>
      </c>
      <c r="R2">
        <v>8</v>
      </c>
      <c r="S2" s="2">
        <f>R2+N2</f>
        <v>16</v>
      </c>
    </row>
    <row r="3" spans="1:19" x14ac:dyDescent="0.35">
      <c r="A3" t="s">
        <v>48</v>
      </c>
      <c r="B3" t="s">
        <v>49</v>
      </c>
      <c r="C3" t="s">
        <v>16</v>
      </c>
      <c r="D3" t="s">
        <v>44</v>
      </c>
      <c r="E3" s="4">
        <v>1</v>
      </c>
      <c r="F3" s="9"/>
      <c r="G3" s="8">
        <v>1</v>
      </c>
      <c r="H3" s="8">
        <v>1</v>
      </c>
      <c r="I3" s="8">
        <f t="shared" ref="I3:I26" si="0">H3+G3</f>
        <v>2</v>
      </c>
      <c r="J3" s="8">
        <v>1</v>
      </c>
      <c r="K3">
        <v>0.74399999999999999</v>
      </c>
      <c r="M3" s="2"/>
      <c r="N3" s="6"/>
      <c r="O3">
        <v>0.74399999999999999</v>
      </c>
      <c r="Q3" s="2"/>
      <c r="S3" s="2">
        <f t="shared" ref="S3:S17" si="1">R3+N3</f>
        <v>0</v>
      </c>
    </row>
    <row r="4" spans="1:19" x14ac:dyDescent="0.35">
      <c r="A4" t="s">
        <v>50</v>
      </c>
      <c r="B4" t="s">
        <v>52</v>
      </c>
      <c r="C4" t="s">
        <v>16</v>
      </c>
      <c r="D4" t="s">
        <v>44</v>
      </c>
      <c r="E4" s="4">
        <v>1</v>
      </c>
      <c r="F4" s="9"/>
      <c r="G4" s="8">
        <v>2</v>
      </c>
      <c r="H4" s="8">
        <v>2</v>
      </c>
      <c r="I4" s="8">
        <f t="shared" si="0"/>
        <v>4</v>
      </c>
      <c r="J4" s="8">
        <v>2</v>
      </c>
      <c r="K4">
        <v>0.74399999999999999</v>
      </c>
      <c r="L4">
        <f>49*60+19</f>
        <v>2959</v>
      </c>
      <c r="M4" s="2">
        <f>L4*K4</f>
        <v>2201.4960000000001</v>
      </c>
      <c r="N4" s="6">
        <v>10</v>
      </c>
      <c r="O4">
        <v>0.74399999999999999</v>
      </c>
      <c r="P4">
        <f>43*60+2</f>
        <v>2582</v>
      </c>
      <c r="Q4" s="2">
        <f>P4*O4</f>
        <v>1921.008</v>
      </c>
      <c r="R4">
        <v>10</v>
      </c>
      <c r="S4" s="2">
        <f t="shared" si="1"/>
        <v>20</v>
      </c>
    </row>
    <row r="5" spans="1:19" x14ac:dyDescent="0.35">
      <c r="A5" t="s">
        <v>51</v>
      </c>
      <c r="B5" t="s">
        <v>53</v>
      </c>
      <c r="C5" t="s">
        <v>16</v>
      </c>
      <c r="D5" t="s">
        <v>44</v>
      </c>
      <c r="E5" s="4">
        <v>1</v>
      </c>
      <c r="F5" s="9"/>
      <c r="G5" s="8">
        <v>2</v>
      </c>
      <c r="H5" s="8">
        <v>2</v>
      </c>
      <c r="I5" s="8">
        <f t="shared" si="0"/>
        <v>4</v>
      </c>
      <c r="J5" s="8">
        <v>2</v>
      </c>
      <c r="K5">
        <v>0.74399999999999999</v>
      </c>
      <c r="M5" s="2"/>
      <c r="N5" s="6"/>
      <c r="O5">
        <v>0.74399999999999999</v>
      </c>
      <c r="Q5" s="2"/>
      <c r="S5" s="2">
        <f t="shared" si="1"/>
        <v>0</v>
      </c>
    </row>
    <row r="6" spans="1:19" x14ac:dyDescent="0.35">
      <c r="F6" s="9"/>
      <c r="M6" s="2"/>
      <c r="N6" s="6"/>
      <c r="Q6" s="2"/>
      <c r="S6" s="2"/>
    </row>
    <row r="7" spans="1:19" x14ac:dyDescent="0.35">
      <c r="A7" t="s">
        <v>12</v>
      </c>
      <c r="B7" t="s">
        <v>13</v>
      </c>
      <c r="C7" t="s">
        <v>14</v>
      </c>
      <c r="D7" t="s">
        <v>37</v>
      </c>
      <c r="E7" s="4">
        <v>1</v>
      </c>
      <c r="F7" s="9">
        <v>50</v>
      </c>
      <c r="G7" s="8">
        <v>1</v>
      </c>
      <c r="H7" s="8">
        <v>1</v>
      </c>
      <c r="I7" s="8">
        <f t="shared" si="0"/>
        <v>2</v>
      </c>
      <c r="J7" s="8">
        <v>1</v>
      </c>
      <c r="K7">
        <v>0.77800000000000002</v>
      </c>
      <c r="L7">
        <f>33*60+8</f>
        <v>1988</v>
      </c>
      <c r="M7" s="2">
        <f>L7*K7</f>
        <v>1546.664</v>
      </c>
      <c r="N7" s="6">
        <v>7</v>
      </c>
      <c r="O7">
        <v>0.77800000000000002</v>
      </c>
      <c r="P7">
        <f>32*60+45</f>
        <v>1965</v>
      </c>
      <c r="Q7" s="2">
        <f>P7*O7</f>
        <v>1528.77</v>
      </c>
      <c r="R7">
        <v>4</v>
      </c>
      <c r="S7" s="2">
        <f t="shared" si="1"/>
        <v>11</v>
      </c>
    </row>
    <row r="8" spans="1:19" x14ac:dyDescent="0.35">
      <c r="F8" s="9"/>
      <c r="M8" s="2"/>
      <c r="N8" s="6"/>
      <c r="Q8" s="2"/>
      <c r="S8" s="2"/>
    </row>
    <row r="9" spans="1:19" x14ac:dyDescent="0.35">
      <c r="A9" t="s">
        <v>22</v>
      </c>
      <c r="B9" t="s">
        <v>18</v>
      </c>
      <c r="C9" t="s">
        <v>19</v>
      </c>
      <c r="D9" t="s">
        <v>36</v>
      </c>
      <c r="E9" s="4">
        <v>1</v>
      </c>
      <c r="F9" s="9">
        <v>224531</v>
      </c>
      <c r="G9" s="8">
        <v>1</v>
      </c>
      <c r="H9" s="8">
        <v>1</v>
      </c>
      <c r="I9" s="8">
        <f t="shared" si="0"/>
        <v>2</v>
      </c>
      <c r="J9" s="8">
        <v>1</v>
      </c>
      <c r="K9">
        <v>0.72799999999999998</v>
      </c>
      <c r="L9">
        <f>60*34+57</f>
        <v>2097</v>
      </c>
      <c r="M9" s="2">
        <f t="shared" ref="M9:M17" si="2">L9*K9</f>
        <v>1526.616</v>
      </c>
      <c r="N9" s="6">
        <v>5</v>
      </c>
      <c r="O9">
        <v>0.72799999999999998</v>
      </c>
      <c r="P9">
        <f>60*35+41</f>
        <v>2141</v>
      </c>
      <c r="Q9" s="2">
        <f t="shared" ref="Q9:Q17" si="3">P9*O9</f>
        <v>1558.6479999999999</v>
      </c>
      <c r="R9">
        <v>6</v>
      </c>
      <c r="S9" s="2">
        <f t="shared" si="1"/>
        <v>11</v>
      </c>
    </row>
    <row r="10" spans="1:19" x14ac:dyDescent="0.35">
      <c r="A10" t="s">
        <v>42</v>
      </c>
      <c r="B10" t="s">
        <v>28</v>
      </c>
      <c r="C10" t="s">
        <v>60</v>
      </c>
      <c r="D10" t="s">
        <v>36</v>
      </c>
      <c r="E10" s="4">
        <v>1</v>
      </c>
      <c r="F10" s="9">
        <v>206967</v>
      </c>
      <c r="G10" s="8">
        <v>2</v>
      </c>
      <c r="H10" s="8">
        <v>2</v>
      </c>
      <c r="I10" s="8">
        <f t="shared" si="0"/>
        <v>4</v>
      </c>
      <c r="J10" s="8">
        <v>2</v>
      </c>
      <c r="K10">
        <v>0.72799999999999998</v>
      </c>
      <c r="L10">
        <f>35*60+20</f>
        <v>2120</v>
      </c>
      <c r="M10" s="2">
        <f t="shared" si="2"/>
        <v>1543.36</v>
      </c>
      <c r="N10" s="6">
        <v>6</v>
      </c>
      <c r="O10">
        <v>0.72799999999999998</v>
      </c>
      <c r="P10">
        <f>37*60+207</f>
        <v>2427</v>
      </c>
      <c r="Q10" s="2">
        <f t="shared" si="3"/>
        <v>1766.856</v>
      </c>
      <c r="R10">
        <v>9</v>
      </c>
      <c r="S10" s="2">
        <f t="shared" si="1"/>
        <v>15</v>
      </c>
    </row>
    <row r="11" spans="1:19" x14ac:dyDescent="0.35">
      <c r="F11" s="9"/>
      <c r="M11" s="2"/>
      <c r="N11" s="6"/>
      <c r="Q11" s="2"/>
      <c r="S11" s="2"/>
    </row>
    <row r="12" spans="1:19" x14ac:dyDescent="0.35">
      <c r="A12" t="s">
        <v>27</v>
      </c>
      <c r="B12" t="s">
        <v>28</v>
      </c>
      <c r="C12" t="s">
        <v>30</v>
      </c>
      <c r="D12" t="s">
        <v>31</v>
      </c>
      <c r="E12" s="4">
        <v>1</v>
      </c>
      <c r="F12" s="9">
        <v>169993</v>
      </c>
      <c r="G12" s="8">
        <v>1</v>
      </c>
      <c r="H12" s="8">
        <v>1</v>
      </c>
      <c r="I12" s="8">
        <f t="shared" si="0"/>
        <v>2</v>
      </c>
      <c r="J12" s="8">
        <v>1</v>
      </c>
      <c r="K12">
        <v>0.76700000000000002</v>
      </c>
      <c r="L12">
        <f>32*60+24</f>
        <v>1944</v>
      </c>
      <c r="M12" s="2">
        <f t="shared" si="2"/>
        <v>1491.048</v>
      </c>
      <c r="N12" s="6">
        <v>2</v>
      </c>
      <c r="O12">
        <v>0.76700000000000002</v>
      </c>
      <c r="P12">
        <f>32*60+53</f>
        <v>1973</v>
      </c>
      <c r="Q12" s="2">
        <f t="shared" si="3"/>
        <v>1513.2909999999999</v>
      </c>
      <c r="R12">
        <v>3</v>
      </c>
      <c r="S12" s="2">
        <f t="shared" si="1"/>
        <v>5</v>
      </c>
    </row>
    <row r="13" spans="1:19" x14ac:dyDescent="0.35">
      <c r="A13" t="s">
        <v>29</v>
      </c>
      <c r="B13" t="s">
        <v>28</v>
      </c>
      <c r="C13" t="s">
        <v>30</v>
      </c>
      <c r="D13" t="s">
        <v>31</v>
      </c>
      <c r="E13" s="4">
        <v>1</v>
      </c>
      <c r="F13" s="9">
        <v>204710</v>
      </c>
      <c r="G13" s="8">
        <v>2</v>
      </c>
      <c r="H13" s="8">
        <v>2</v>
      </c>
      <c r="I13" s="8">
        <f t="shared" si="0"/>
        <v>4</v>
      </c>
      <c r="J13" s="8">
        <v>2</v>
      </c>
      <c r="K13">
        <v>0.76700000000000002</v>
      </c>
      <c r="L13">
        <f>34*60+28</f>
        <v>2068</v>
      </c>
      <c r="M13" s="2">
        <f t="shared" si="2"/>
        <v>1586.1559999999999</v>
      </c>
      <c r="N13" s="6">
        <v>9</v>
      </c>
      <c r="O13">
        <v>0.76700000000000002</v>
      </c>
      <c r="P13">
        <f>35*60+15</f>
        <v>2115</v>
      </c>
      <c r="Q13" s="2">
        <f t="shared" si="3"/>
        <v>1622.2049999999999</v>
      </c>
      <c r="R13">
        <v>7</v>
      </c>
      <c r="S13" s="2">
        <f t="shared" si="1"/>
        <v>16</v>
      </c>
    </row>
    <row r="14" spans="1:19" x14ac:dyDescent="0.35">
      <c r="F14" s="9"/>
      <c r="M14" s="2"/>
      <c r="N14" s="6"/>
      <c r="Q14" s="2"/>
      <c r="S14" s="2"/>
    </row>
    <row r="15" spans="1:19" x14ac:dyDescent="0.35">
      <c r="A15" t="s">
        <v>7</v>
      </c>
      <c r="B15" t="s">
        <v>8</v>
      </c>
      <c r="C15" t="s">
        <v>59</v>
      </c>
      <c r="D15" t="s">
        <v>26</v>
      </c>
      <c r="E15" s="4">
        <v>1</v>
      </c>
      <c r="F15" s="9">
        <v>88</v>
      </c>
      <c r="G15" s="8">
        <v>3</v>
      </c>
      <c r="H15" s="8">
        <v>3</v>
      </c>
      <c r="I15" s="8">
        <f t="shared" si="0"/>
        <v>6</v>
      </c>
      <c r="J15" s="8">
        <v>3</v>
      </c>
      <c r="K15">
        <v>0.80400000000000005</v>
      </c>
      <c r="L15">
        <f>31*60+17</f>
        <v>1877</v>
      </c>
      <c r="M15" s="2">
        <f t="shared" si="2"/>
        <v>1509.1080000000002</v>
      </c>
      <c r="N15" s="6">
        <v>4</v>
      </c>
      <c r="O15">
        <v>0.80400000000000005</v>
      </c>
      <c r="P15">
        <f>31*60+50</f>
        <v>1910</v>
      </c>
      <c r="Q15" s="2">
        <f t="shared" si="3"/>
        <v>1535.64</v>
      </c>
      <c r="R15">
        <v>5</v>
      </c>
      <c r="S15" s="2">
        <f t="shared" si="1"/>
        <v>9</v>
      </c>
    </row>
    <row r="16" spans="1:19" x14ac:dyDescent="0.35">
      <c r="A16" t="s">
        <v>23</v>
      </c>
      <c r="B16" t="s">
        <v>24</v>
      </c>
      <c r="C16" t="s">
        <v>16</v>
      </c>
      <c r="D16" t="s">
        <v>26</v>
      </c>
      <c r="E16" s="4">
        <v>1</v>
      </c>
      <c r="F16" s="9">
        <v>219489</v>
      </c>
      <c r="G16" s="8">
        <v>1</v>
      </c>
      <c r="H16" s="8">
        <v>1</v>
      </c>
      <c r="I16" s="8">
        <f t="shared" si="0"/>
        <v>2</v>
      </c>
      <c r="J16" s="8">
        <v>1</v>
      </c>
      <c r="K16">
        <v>0.80400000000000005</v>
      </c>
      <c r="L16">
        <f>30*60+39</f>
        <v>1839</v>
      </c>
      <c r="M16" s="2">
        <f t="shared" si="2"/>
        <v>1478.556</v>
      </c>
      <c r="N16" s="6">
        <v>1</v>
      </c>
      <c r="O16">
        <v>0.80400000000000005</v>
      </c>
      <c r="P16">
        <f>30*60+22</f>
        <v>1822</v>
      </c>
      <c r="Q16" s="2">
        <f t="shared" si="3"/>
        <v>1464.8880000000001</v>
      </c>
      <c r="R16">
        <v>1</v>
      </c>
      <c r="S16" s="2">
        <f t="shared" si="1"/>
        <v>2</v>
      </c>
    </row>
    <row r="17" spans="1:19" x14ac:dyDescent="0.35">
      <c r="A17" t="s">
        <v>38</v>
      </c>
      <c r="B17" t="s">
        <v>39</v>
      </c>
      <c r="C17" t="s">
        <v>16</v>
      </c>
      <c r="D17" t="s">
        <v>26</v>
      </c>
      <c r="E17" s="4">
        <v>1</v>
      </c>
      <c r="F17" s="9">
        <v>167556</v>
      </c>
      <c r="G17" s="8">
        <v>2</v>
      </c>
      <c r="H17" s="8">
        <v>2</v>
      </c>
      <c r="I17" s="8">
        <f t="shared" si="0"/>
        <v>4</v>
      </c>
      <c r="J17" s="8">
        <v>2</v>
      </c>
      <c r="K17">
        <v>0.80400000000000005</v>
      </c>
      <c r="L17">
        <f>30*60+58</f>
        <v>1858</v>
      </c>
      <c r="M17" s="2">
        <f t="shared" si="2"/>
        <v>1493.8320000000001</v>
      </c>
      <c r="N17" s="6">
        <v>3</v>
      </c>
      <c r="O17">
        <v>0.80400000000000005</v>
      </c>
      <c r="P17">
        <f>31*60+10</f>
        <v>1870</v>
      </c>
      <c r="Q17" s="2">
        <f t="shared" si="3"/>
        <v>1503.48</v>
      </c>
      <c r="R17">
        <v>2</v>
      </c>
      <c r="S17" s="2">
        <f t="shared" si="1"/>
        <v>5</v>
      </c>
    </row>
    <row r="18" spans="1:19" x14ac:dyDescent="0.35">
      <c r="F18" s="9"/>
      <c r="M18" s="2"/>
      <c r="N18" s="7"/>
      <c r="Q18" s="2"/>
      <c r="S18" s="2"/>
    </row>
    <row r="19" spans="1:19" x14ac:dyDescent="0.35">
      <c r="A19" t="s">
        <v>4</v>
      </c>
      <c r="B19" t="s">
        <v>5</v>
      </c>
      <c r="C19" t="s">
        <v>6</v>
      </c>
      <c r="D19" t="s">
        <v>40</v>
      </c>
      <c r="E19" s="4">
        <v>2</v>
      </c>
      <c r="F19" s="9">
        <v>4389</v>
      </c>
      <c r="G19" s="8">
        <v>2</v>
      </c>
      <c r="H19" s="8">
        <v>3</v>
      </c>
      <c r="I19" s="8">
        <f t="shared" si="0"/>
        <v>5</v>
      </c>
      <c r="J19" s="8">
        <v>3</v>
      </c>
    </row>
    <row r="20" spans="1:19" x14ac:dyDescent="0.35">
      <c r="A20" t="s">
        <v>9</v>
      </c>
      <c r="B20" t="s">
        <v>10</v>
      </c>
      <c r="C20" t="s">
        <v>11</v>
      </c>
      <c r="D20" t="s">
        <v>40</v>
      </c>
      <c r="E20" s="4">
        <v>2</v>
      </c>
      <c r="F20" s="9">
        <v>4812</v>
      </c>
      <c r="G20" s="8">
        <v>3</v>
      </c>
      <c r="H20" s="8">
        <v>2</v>
      </c>
      <c r="I20" s="8">
        <f t="shared" si="0"/>
        <v>5</v>
      </c>
      <c r="J20" s="8">
        <v>2</v>
      </c>
    </row>
    <row r="21" spans="1:19" x14ac:dyDescent="0.35">
      <c r="A21" t="s">
        <v>43</v>
      </c>
      <c r="B21" t="s">
        <v>28</v>
      </c>
      <c r="C21" t="s">
        <v>14</v>
      </c>
      <c r="D21" t="s">
        <v>40</v>
      </c>
      <c r="E21" s="4">
        <v>2</v>
      </c>
      <c r="F21" s="9">
        <v>4766</v>
      </c>
      <c r="G21" s="8">
        <v>1</v>
      </c>
      <c r="H21" s="8">
        <v>1</v>
      </c>
      <c r="I21" s="8">
        <f t="shared" si="0"/>
        <v>2</v>
      </c>
      <c r="J21" s="8">
        <v>1</v>
      </c>
    </row>
    <row r="22" spans="1:19" x14ac:dyDescent="0.35">
      <c r="F22" s="9"/>
    </row>
    <row r="23" spans="1:19" x14ac:dyDescent="0.35">
      <c r="A23" t="s">
        <v>17</v>
      </c>
      <c r="B23" t="s">
        <v>18</v>
      </c>
      <c r="C23" t="s">
        <v>19</v>
      </c>
      <c r="D23" t="s">
        <v>41</v>
      </c>
      <c r="E23" s="4">
        <v>2</v>
      </c>
      <c r="F23" s="9">
        <v>48</v>
      </c>
      <c r="G23" s="8">
        <v>2</v>
      </c>
      <c r="H23" s="8">
        <v>2</v>
      </c>
      <c r="I23" s="8">
        <f t="shared" si="0"/>
        <v>4</v>
      </c>
      <c r="J23" s="8">
        <v>2</v>
      </c>
    </row>
    <row r="24" spans="1:19" x14ac:dyDescent="0.35">
      <c r="A24" t="s">
        <v>20</v>
      </c>
      <c r="B24" t="s">
        <v>21</v>
      </c>
      <c r="C24" t="s">
        <v>19</v>
      </c>
      <c r="D24" t="s">
        <v>41</v>
      </c>
      <c r="E24" s="4">
        <v>2</v>
      </c>
      <c r="F24" s="9">
        <v>4376</v>
      </c>
      <c r="G24" s="8">
        <v>1</v>
      </c>
      <c r="H24" s="8">
        <v>1</v>
      </c>
      <c r="I24" s="8">
        <f t="shared" si="0"/>
        <v>2</v>
      </c>
      <c r="J24" s="8">
        <v>1</v>
      </c>
    </row>
    <row r="25" spans="1:19" x14ac:dyDescent="0.35">
      <c r="F25" s="9"/>
    </row>
    <row r="26" spans="1:19" x14ac:dyDescent="0.35">
      <c r="A26" t="s">
        <v>15</v>
      </c>
      <c r="B26" t="s">
        <v>13</v>
      </c>
      <c r="C26" t="s">
        <v>16</v>
      </c>
      <c r="D26" t="s">
        <v>46</v>
      </c>
      <c r="E26" s="4">
        <v>2</v>
      </c>
      <c r="F26" s="9">
        <v>644</v>
      </c>
      <c r="G26" s="8">
        <v>1</v>
      </c>
      <c r="H26" s="8">
        <v>1</v>
      </c>
      <c r="I26" s="8">
        <f t="shared" si="0"/>
        <v>2</v>
      </c>
      <c r="J26" s="8">
        <v>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HSS regatta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Härdner</dc:creator>
  <cp:lastModifiedBy>Jonas Härdner</cp:lastModifiedBy>
  <dcterms:created xsi:type="dcterms:W3CDTF">2026-07-04T07:45:17Z</dcterms:created>
  <dcterms:modified xsi:type="dcterms:W3CDTF">2026-07-04T15:24:37Z</dcterms:modified>
</cp:coreProperties>
</file>